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CONTA\shared\office\Commerciale\Attivita_Commerciale_2024\Corso_xls\INTERMEDIO\Lezioni\"/>
    </mc:Choice>
  </mc:AlternateContent>
  <xr:revisionPtr revIDLastSave="0" documentId="13_ncr:1_{3A0C1B20-1D93-4E5B-AB8F-3DCD6B798418}" xr6:coauthVersionLast="47" xr6:coauthVersionMax="47" xr10:uidLastSave="{00000000-0000-0000-0000-000000000000}"/>
  <bookViews>
    <workbookView xWindow="-120" yWindow="-120" windowWidth="29040" windowHeight="15720" xr2:uid="{630FAD4C-C4FE-4323-A3A7-600B01EC770B}"/>
  </bookViews>
  <sheets>
    <sheet name="inizio" sheetId="10" r:id="rId1"/>
    <sheet name="PIVOT1" sheetId="33" r:id="rId2"/>
    <sheet name="PIVOT2" sheetId="34" r:id="rId3"/>
    <sheet name="PIVOT3" sheetId="35" r:id="rId4"/>
    <sheet name="STATISTICHE" sheetId="36" r:id="rId5"/>
    <sheet name="riepilogo" sheetId="29" r:id="rId6"/>
    <sheet name="ordinamento" sheetId="31" r:id="rId7"/>
    <sheet name="filtro-avanzato" sheetId="32" r:id="rId8"/>
    <sheet name="se-complesso" sheetId="30" r:id="rId9"/>
  </sheets>
  <externalReferences>
    <externalReference r:id="rId10"/>
  </externalReferences>
  <definedNames>
    <definedName name="_xlnm._FilterDatabase" localSheetId="7" hidden="1">'filtro-avanzato'!$B$31:$D$35</definedName>
    <definedName name="_xlnm._FilterDatabase" localSheetId="6" hidden="1">ordinamento!$C$15:$D$22</definedName>
    <definedName name="_xlnm._FilterDatabase" localSheetId="5" hidden="1">riepilogo!$J$3:$R$21</definedName>
    <definedName name="_Hlk166077522" localSheetId="0">inizio!#REF!</definedName>
    <definedName name="Arance">[1]!tbl_FruitType4[Arance]</definedName>
    <definedName name="Banane">[1]!tbl_FruitType6[Banane]</definedName>
    <definedName name="_xlnm.Criteria" localSheetId="7">'filtro-avanzato'!$B$27:$D$28</definedName>
    <definedName name="_xlnm.Extract" localSheetId="7">'filtro-avanzato'!$J$31:$L$31</definedName>
    <definedName name="grp_WalkMeArrows">"shp_ArrowCurved,txt_WalkMeArrows,shp_ArrowStraight"</definedName>
    <definedName name="grp_WalkMeBrace">"shp_BraceBottom,txt_WalkMeBrace,shp_BraceLeft"</definedName>
    <definedName name="IVA">0.0825</definedName>
    <definedName name="Limoni">[1]!tbl_FruitType5[Limoni]</definedName>
    <definedName name="lst_Fruit">[1]!tbl_Fruit[Frutta]</definedName>
    <definedName name="lst_FruitType">[1]!tbl_FruitType[Mele]</definedName>
    <definedName name="Mele">[1]!tbl_FruitType[Mele]</definedName>
    <definedName name="Perse">#REF!</definedName>
    <definedName name="Spedizione">1.25</definedName>
    <definedName name="Vinte">#REF!</definedName>
  </definedNames>
  <calcPr calcId="191029"/>
  <pivotCaches>
    <pivotCache cacheId="0" r:id="rId11"/>
    <pivotCache cacheId="1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6" l="1"/>
  <c r="B11" i="36"/>
  <c r="C7" i="36"/>
  <c r="C8" i="36"/>
  <c r="C9" i="36"/>
  <c r="D9" i="36"/>
  <c r="E9" i="36"/>
  <c r="F9" i="36"/>
  <c r="C6" i="36"/>
  <c r="M16" i="29"/>
  <c r="M21" i="29"/>
  <c r="B9" i="36" s="1"/>
  <c r="N18" i="29"/>
  <c r="N19" i="29"/>
  <c r="N20" i="29"/>
  <c r="M20" i="29"/>
  <c r="B8" i="36" s="1"/>
  <c r="M19" i="29"/>
  <c r="B7" i="36" s="1"/>
  <c r="M18" i="29"/>
  <c r="B6" i="36" s="1"/>
  <c r="M17" i="29"/>
  <c r="O12" i="29" l="1"/>
  <c r="P12" i="29" s="1"/>
  <c r="Q12" i="29" s="1"/>
  <c r="R12" i="29" s="1"/>
  <c r="O6" i="29"/>
  <c r="P6" i="29" s="1"/>
  <c r="Q6" i="29" s="1"/>
  <c r="R6" i="29" s="1"/>
  <c r="O15" i="29"/>
  <c r="P15" i="29" s="1"/>
  <c r="Q15" i="29" s="1"/>
  <c r="R15" i="29" s="1"/>
  <c r="O8" i="29"/>
  <c r="P8" i="29" s="1"/>
  <c r="Q8" i="29" s="1"/>
  <c r="R8" i="29" s="1"/>
  <c r="O11" i="29"/>
  <c r="P11" i="29" s="1"/>
  <c r="Q11" i="29" s="1"/>
  <c r="R11" i="29" s="1"/>
  <c r="O5" i="29"/>
  <c r="P5" i="29" s="1"/>
  <c r="Q5" i="29" s="1"/>
  <c r="R5" i="29" s="1"/>
  <c r="O14" i="29"/>
  <c r="P14" i="29" s="1"/>
  <c r="Q14" i="29" s="1"/>
  <c r="R14" i="29" s="1"/>
  <c r="O7" i="29"/>
  <c r="P7" i="29" s="1"/>
  <c r="Q7" i="29" s="1"/>
  <c r="R7" i="29" s="1"/>
  <c r="O10" i="29"/>
  <c r="P10" i="29" s="1"/>
  <c r="Q10" i="29" s="1"/>
  <c r="R10" i="29" s="1"/>
  <c r="O4" i="29"/>
  <c r="O13" i="29"/>
  <c r="P13" i="29" s="1"/>
  <c r="Q13" i="29" s="1"/>
  <c r="R13" i="29" s="1"/>
  <c r="O9" i="29"/>
  <c r="P9" i="29" s="1"/>
  <c r="F61" i="32"/>
  <c r="F57" i="32"/>
  <c r="F58" i="32"/>
  <c r="E48" i="32"/>
  <c r="F49" i="32"/>
  <c r="E44" i="32"/>
  <c r="F39" i="32"/>
  <c r="F40" i="32"/>
  <c r="O19" i="29" l="1"/>
  <c r="D7" i="36" s="1"/>
  <c r="O20" i="29"/>
  <c r="D8" i="36" s="1"/>
  <c r="O18" i="29"/>
  <c r="D6" i="36" s="1"/>
  <c r="P4" i="29"/>
  <c r="Q4" i="29" s="1"/>
  <c r="R4" i="29" s="1"/>
  <c r="O16" i="29"/>
  <c r="P20" i="29"/>
  <c r="E8" i="36" s="1"/>
  <c r="Q9" i="29"/>
  <c r="R9" i="29" s="1"/>
  <c r="P18" i="29" l="1"/>
  <c r="E6" i="36" s="1"/>
  <c r="P19" i="29"/>
  <c r="E7" i="36" s="1"/>
  <c r="R2" i="29"/>
  <c r="R1" i="29"/>
  <c r="P16" i="29"/>
  <c r="Q18" i="29"/>
  <c r="F6" i="36" s="1"/>
  <c r="Q19" i="29"/>
  <c r="F7" i="36" s="1"/>
  <c r="Q17" i="29"/>
  <c r="Q20" i="29"/>
  <c r="F8" i="36" s="1"/>
  <c r="Q16" i="2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<sst xmlns="http://schemas.openxmlformats.org/spreadsheetml/2006/main" count="344" uniqueCount="229">
  <si>
    <t>Cosa faremo oggi?</t>
  </si>
  <si>
    <t>Attività da svolgere:</t>
  </si>
  <si>
    <r>
      <t>3. Tabella Pivot</t>
    </r>
    <r>
      <rPr>
        <sz val="11"/>
        <color theme="1"/>
        <rFont val="Calibri"/>
        <family val="2"/>
        <scheme val="minor"/>
      </rPr>
      <t>:</t>
    </r>
  </si>
  <si>
    <t>Creare una tabella pivot per riassumere le vendite totali per prodotto e categoria.</t>
  </si>
  <si>
    <t>Aggiungere un filtro per la data, in modo da visualizzare i dati per mese.</t>
  </si>
  <si>
    <r>
      <t>4. Analisi dei Dati</t>
    </r>
    <r>
      <rPr>
        <sz val="11"/>
        <color theme="1"/>
        <rFont val="Calibri"/>
        <family val="2"/>
        <scheme val="minor"/>
      </rPr>
      <t>:</t>
    </r>
  </si>
  <si>
    <r>
      <t xml:space="preserve">Utilizzare </t>
    </r>
    <r>
      <rPr>
        <b/>
        <sz val="11"/>
        <color theme="1"/>
        <rFont val="Calibri"/>
        <family val="2"/>
        <scheme val="minor"/>
      </rPr>
      <t>CONTA.SE</t>
    </r>
    <r>
      <rPr>
        <sz val="11"/>
        <color theme="1"/>
        <rFont val="Calibri"/>
        <family val="2"/>
        <scheme val="minor"/>
      </rPr>
      <t xml:space="preserve"> per determinare quanti prodotti hanno venduto più di una certa quantità a scelta (ad esempio, 10 unità).</t>
    </r>
  </si>
  <si>
    <t>|-------------|-----------------|---------------|----------|----------------|----------------|</t>
  </si>
  <si>
    <t>| 2024-01-01  | Laptop X        | Elettronica   | 5        | 800            | 4000           |</t>
  </si>
  <si>
    <t>| 2024-01-05  | Smartphone Y    | Elettronica   | 10       | 600            | 6000           |</t>
  </si>
  <si>
    <t>| 2024-01-10  | Cuffie Z        | Accessori     | 20       | 50             | 1000           |</t>
  </si>
  <si>
    <t>| 2024-01-15  | Tablet W        | Elettronica   | 8        | 300            | 2400           |</t>
  </si>
  <si>
    <t>| 2024-02-01  | Laptop X        | Elettronica   | 7        | 800            | 5600           |</t>
  </si>
  <si>
    <t>| 2024-02-10  | Smartphone Y    | Elettronica   | 12       | 600            | 7200           |</t>
  </si>
  <si>
    <t>| 2024-02-15  | Cuffie Z        | Accessori     | 15       | 50             | 750            |</t>
  </si>
  <si>
    <t>| 2024-02-20  | Tablet W        | Elettronica   | 5        | 300            | 1500           |</t>
  </si>
  <si>
    <t>| 2024-03-01  | Laptop X        | Elettronica   | 4        | 800            | 3200           |</t>
  </si>
  <si>
    <t>| 2024-03-05  | Smartphone Y    | Elettronica   | 9        | 600            | 5400           |</t>
  </si>
  <si>
    <t>| 2024-03-10  | Cuffie Z        | Accessori     | 25       | 50             | 1250           |</t>
  </si>
  <si>
    <t>|  DATA          |  DESCRIZIONE             |  CATEGORIA           |  Q.TA'       |  PREZZO             |  TOTALE             |</t>
  </si>
  <si>
    <t>SCONTO:</t>
  </si>
  <si>
    <t>prima lezione</t>
  </si>
  <si>
    <r>
      <t xml:space="preserve">7. Aggiungere una nuova colonna nella tabella originale, chiamata "Stato": </t>
    </r>
    <r>
      <rPr>
        <sz val="11"/>
        <color theme="1"/>
        <rFont val="Calibri"/>
        <family val="2"/>
        <scheme val="minor"/>
      </rPr>
      <t>Questa colonna indicherà se le vendite totali per ogni riga sono "Alte" (superiori a un valore scelto) o "Basse" ( inferiori o uguali al valore scelto).</t>
    </r>
  </si>
  <si>
    <r>
      <t xml:space="preserve">8. Analizzare: </t>
    </r>
    <r>
      <rPr>
        <sz val="11"/>
        <color theme="1"/>
        <rFont val="Calibri"/>
        <family val="2"/>
        <scheme val="minor"/>
      </rPr>
      <t xml:space="preserve">quanti prodotti hanno vendite "Alte" rispetto a quelli con vendite "Basse" utilizzando la funzione CONTA.SE </t>
    </r>
  </si>
  <si>
    <r>
      <t>9. Creare un pivot</t>
    </r>
    <r>
      <rPr>
        <sz val="11"/>
        <color theme="1"/>
        <rFont val="Calibri"/>
        <family val="2"/>
        <scheme val="minor"/>
      </rPr>
      <t>: creare una tabella pivot con lo stato e poi le suddivisioni per categorie e periodo</t>
    </r>
  </si>
  <si>
    <r>
      <t xml:space="preserve">Utilizzare </t>
    </r>
    <r>
      <rPr>
        <b/>
        <sz val="11"/>
        <color theme="1"/>
        <rFont val="Calibri"/>
        <family val="2"/>
        <scheme val="minor"/>
      </rPr>
      <t>MEDIA.SE</t>
    </r>
    <r>
      <rPr>
        <sz val="11"/>
        <color theme="1"/>
        <rFont val="Calibri"/>
        <family val="2"/>
        <scheme val="minor"/>
      </rPr>
      <t xml:space="preserve"> per determinare la vendita media dei prodotti venduti per una certa categoria scelta</t>
    </r>
  </si>
  <si>
    <r>
      <t xml:space="preserve">Utilizzare </t>
    </r>
    <r>
      <rPr>
        <b/>
        <sz val="11"/>
        <color theme="1"/>
        <rFont val="Calibri"/>
        <family val="2"/>
        <scheme val="minor"/>
      </rPr>
      <t>MEDIA</t>
    </r>
    <r>
      <rPr>
        <sz val="11"/>
        <color theme="1"/>
        <rFont val="Calibri"/>
        <family val="2"/>
        <scheme val="minor"/>
      </rPr>
      <t xml:space="preserve"> per determinare la vendita media dei prodotti venduti </t>
    </r>
  </si>
  <si>
    <r>
      <t xml:space="preserve">Utilizzare </t>
    </r>
    <r>
      <rPr>
        <b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 xml:space="preserve"> per determinare la venditapiù alta dei prodotti venduti </t>
    </r>
  </si>
  <si>
    <r>
      <t>5. Formattazione Condizionale</t>
    </r>
    <r>
      <rPr>
        <sz val="11"/>
        <color theme="1"/>
        <rFont val="Calibri"/>
        <family val="2"/>
        <scheme val="minor"/>
      </rPr>
      <t>: Applicare formattazione condizionale per evidenziare i prodotti che hanno venduto più di una certa soglia di vendite totali (ad esempio, 500 €) o di una cifra variabile inserita a scelta.</t>
    </r>
  </si>
  <si>
    <t>| 2024-03-15  | Tablet W        | Elettronica   | 6       | 300            | 1800           |</t>
  </si>
  <si>
    <r>
      <t xml:space="preserve">11. Creare un nuovo foglio di lavoro </t>
    </r>
    <r>
      <rPr>
        <sz val="11"/>
        <color theme="1"/>
        <rFont val="Calibri"/>
        <family val="2"/>
        <scheme val="minor"/>
      </rPr>
      <t>dove inserire i risultati del punto 4</t>
    </r>
  </si>
  <si>
    <t>Argomenti nuovi</t>
  </si>
  <si>
    <t>funzione se complesse con operatori logici</t>
  </si>
  <si>
    <t>Mario Rossi</t>
  </si>
  <si>
    <t>Anna Bianchi</t>
  </si>
  <si>
    <t>Luca Verdi</t>
  </si>
  <si>
    <t>Sofia Neri</t>
  </si>
  <si>
    <t>Studente</t>
  </si>
  <si>
    <t>1°esame</t>
  </si>
  <si>
    <t>2°esame</t>
  </si>
  <si>
    <t>3°esame</t>
  </si>
  <si>
    <t>Utilizzare la funzione SE con operatori logici per determinare l'esito di ciascuno studente in base alla media dei voti.</t>
  </si>
  <si>
    <t>Calcolare la media dei voti con la funzione MEDIA.</t>
  </si>
  <si>
    <t>Spiegazione della Formula</t>
  </si>
  <si>
    <t>Altrimenti, il risultato è "Non Sufficiente".</t>
  </si>
  <si>
    <t>Se la media è inferiore a 28 ma maggiore o uguale a 20, il risultato è "Sufficiente".</t>
  </si>
  <si>
    <t>Se la media è maggiore o uguale a 28, il risultato è "Ottimo".</t>
  </si>
  <si>
    <t xml:space="preserve">     =SE(E4&gt;=28; "Ottimo"; SE(E4&gt;=20; "Sufficiente"; "Non Sufficiente"))</t>
  </si>
  <si>
    <t>Marco Rossi</t>
  </si>
  <si>
    <t>voto</t>
  </si>
  <si>
    <t>Se tutti e tre i voti sono maggiori o uguali a 7, il risultato è "Eccellente".</t>
  </si>
  <si>
    <t>Se nessuna delle due condizioni è vera, il risultato sarà "Sufficiente".</t>
  </si>
  <si>
    <t xml:space="preserve"> Se almeno uno dei voti è inferiore a 5, il risultato è "Insufficiente".</t>
  </si>
  <si>
    <t xml:space="preserve">     =SE(AND(B2&gt;=7; C2&gt;=7; D2&gt;=7); "Eccellente"; SE(OR(B2&lt;5; C2&lt;5; D2&lt;5); "Insufficiente"; "Sufficiente"))</t>
  </si>
  <si>
    <t>tablet</t>
  </si>
  <si>
    <t>pc</t>
  </si>
  <si>
    <t>smartphone</t>
  </si>
  <si>
    <t>x</t>
  </si>
  <si>
    <t>solo pc</t>
  </si>
  <si>
    <t>solo tablet</t>
  </si>
  <si>
    <t>tablet+pc</t>
  </si>
  <si>
    <t>solo smartphone</t>
  </si>
  <si>
    <t>pc+smart</t>
  </si>
  <si>
    <t>tablet+smart</t>
  </si>
  <si>
    <t>a</t>
  </si>
  <si>
    <t>b</t>
  </si>
  <si>
    <t>c</t>
  </si>
  <si>
    <t>d</t>
  </si>
  <si>
    <t>e</t>
  </si>
  <si>
    <t>f</t>
  </si>
  <si>
    <t>g</t>
  </si>
  <si>
    <t>Contare quanti corsisti hanno specifiche device</t>
  </si>
  <si>
    <t>aa</t>
  </si>
  <si>
    <t>bb</t>
  </si>
  <si>
    <t>cc</t>
  </si>
  <si>
    <t>dd</t>
  </si>
  <si>
    <t>ee</t>
  </si>
  <si>
    <t>ff</t>
  </si>
  <si>
    <t>gg</t>
  </si>
  <si>
    <t>applicare formattazione colorata voti sotto il 6 rossi sopra il 7 azzurri</t>
  </si>
  <si>
    <t>applicare formattazione colorata voti sotto il 20 rossi sopra il 28 azzurri tra il 20 e il 28 verde</t>
  </si>
  <si>
    <t>totale</t>
  </si>
  <si>
    <t>Calcolare i totali di ciascuna device</t>
  </si>
  <si>
    <t>1. Sistemare i dati in colonne</t>
  </si>
  <si>
    <t>MEDIA</t>
  </si>
  <si>
    <t>CONTA.SE</t>
  </si>
  <si>
    <t>MEDIA.SE</t>
  </si>
  <si>
    <t>5. Formattazione Condizionale</t>
  </si>
  <si>
    <t>6. Filtri e ordinamento</t>
  </si>
  <si>
    <r>
      <t>4. Analisi dei Dati</t>
    </r>
    <r>
      <rPr>
        <sz val="11"/>
        <color theme="1"/>
        <rFont val="Calibri"/>
        <family val="2"/>
        <scheme val="minor"/>
      </rPr>
      <t>:</t>
    </r>
  </si>
  <si>
    <r>
      <t xml:space="preserve"> </t>
    </r>
    <r>
      <rPr>
        <sz val="11"/>
        <color theme="1"/>
        <rFont val="Calibri"/>
        <family val="2"/>
        <scheme val="minor"/>
      </rPr>
      <t>MAX</t>
    </r>
  </si>
  <si>
    <t>2. Calcoli  con operatori matematici, copiare formule, riferimento relativo e riferimento assoluto</t>
  </si>
  <si>
    <t xml:space="preserve">SOMMA.SE </t>
  </si>
  <si>
    <t>3. Tabella Pivot</t>
  </si>
  <si>
    <t>7. Utililzzo del SE</t>
  </si>
  <si>
    <t>8. Stampa e creazione del PDF</t>
  </si>
  <si>
    <t>9. Lavorare su più fogli</t>
  </si>
  <si>
    <r>
      <t xml:space="preserve">10. Stampa e creazione del PDF: </t>
    </r>
    <r>
      <rPr>
        <sz val="11"/>
        <color theme="1"/>
        <rFont val="Calibri"/>
        <family val="2"/>
        <scheme val="minor"/>
      </rPr>
      <t>intestazione, margini, centrare la pagina….</t>
    </r>
  </si>
  <si>
    <r>
      <t>6. Filtri e ordinamento</t>
    </r>
    <r>
      <rPr>
        <sz val="11"/>
        <color theme="1"/>
        <rFont val="Calibri"/>
        <family val="2"/>
        <scheme val="minor"/>
      </rPr>
      <t>: Applicare filtri per caategoria e per data- effettuare ordinamenti a scelta</t>
    </r>
    <r>
      <rPr>
        <b/>
        <sz val="11"/>
        <color theme="1"/>
        <rFont val="Calibri"/>
        <family val="2"/>
        <scheme val="minor"/>
      </rPr>
      <t xml:space="preserve"> -ordinare per colore-filtri per colore</t>
    </r>
  </si>
  <si>
    <t>È possibile usare un elenco personalizzato per applicare un ordinamento definito dall'utente. Ad esempio, una colonna potrebbe contenere valori in base a cui si vuole ordinare, come Alto, Medio e Basso. Come è possibile ordinare i dati in modo che le righe contenenti Alto compaiano per prime, seguite da Medio e quindi da Basso? Se si applica l'ordinamento alfabetico dalla A alla Z, Alto compare all'inizio, ma Basso viene prima di Medio. Se invece si applica l'ordinamento dalla Z alla A, Medio compare per primo, con Basso al centro. Indipendentemente dall'ordine, Medio deve stare sempre al centro. Per risolvere questo problema, è possibile creare un elenco personalizzato.</t>
  </si>
  <si>
    <t>a. In un intervallo di celle immettere i valori in base a cui eseguire l'ordinamento nell'ordine desiderato, in questo esempio dall'alto in basso.</t>
  </si>
  <si>
    <t>Note: </t>
  </si>
  <si>
    <t>È possibile solo creare un elenco personalizzato basato su un valore (testo, numero e data o ora). Non è invece possibile crearlo in base a un formato, ossia colore della cella, colore del carattere o icona.</t>
  </si>
  <si>
    <t>2. Selezionare una cella nella colonna da ordinare.</t>
  </si>
  <si>
    <t>3. Nel gruppo Ordina e filtra della scheda Dati fare clic su Ordinamento</t>
  </si>
  <si>
    <t>La lunghezza massima di un elenco personalizzato è 255 caratteri e il primo carattere non può essere un numero.</t>
  </si>
  <si>
    <t>1. Creare un elenco personalizzato:</t>
  </si>
  <si>
    <t>b. Selezionare l'intervallo appena immesso. Usando l'esempio precedente, selezionare le celle A1:A3.</t>
  </si>
  <si>
    <t>c. Passare a File &gt; Opzioni &gt; Avanzate &gt; Generale &gt; Modifica elenchi personalizzati, quindi nella finestra di dialogo Elenchi personalizzati fare clic su Importa e poi due volte su OK.</t>
  </si>
  <si>
    <t>ALTO</t>
  </si>
  <si>
    <t>MEDIO</t>
  </si>
  <si>
    <t>BASSO</t>
  </si>
  <si>
    <t>5. In Ordine selezionare Elenco personalizzato.</t>
  </si>
  <si>
    <t>6. Nella finestra di dialogo Elenchi personalizzati selezionare l'elenco desiderato. Usando l'elenco personalizzato creato nell'esempio precedente, fare clic su Alto, Medio, Basso.</t>
  </si>
  <si>
    <t>7. Scegliere OK.</t>
  </si>
  <si>
    <t>livello</t>
  </si>
  <si>
    <t>ORDINAMENTO IN BASE A UN ELENCO PERSONALIZZATO</t>
  </si>
  <si>
    <r>
      <t>4. Nella finestra di dialogo </t>
    </r>
    <r>
      <rPr>
        <b/>
        <sz val="11"/>
        <color theme="1"/>
        <rFont val="Calibri"/>
        <family val="2"/>
        <scheme val="minor"/>
      </rPr>
      <t>Ordina,</t>
    </r>
    <r>
      <rPr>
        <sz val="11"/>
        <color theme="1"/>
        <rFont val="Calibri"/>
        <family val="2"/>
        <scheme val="minor"/>
      </rPr>
      <t xml:space="preserve"> in Colonna, selezionare la colonna che si vuole ordinare in base a un elenco personalizzato nella casella Ordina per o Quindi per.</t>
    </r>
  </si>
  <si>
    <t>abruzzo</t>
  </si>
  <si>
    <t>toscana</t>
  </si>
  <si>
    <t>veneto</t>
  </si>
  <si>
    <t>lombardia</t>
  </si>
  <si>
    <t>molise</t>
  </si>
  <si>
    <t>piemonte</t>
  </si>
  <si>
    <t>sicilia</t>
  </si>
  <si>
    <t>regione</t>
  </si>
  <si>
    <t>ordinamento personalizzato</t>
  </si>
  <si>
    <t>E----&gt; AND -----&gt; TUTTE LE CONDIZIONI VERE</t>
  </si>
  <si>
    <t>O-----&gt;OR-------&gt;UNA DELLE CONDIZIONI VERA</t>
  </si>
  <si>
    <t>Filtro avanzato</t>
  </si>
  <si>
    <t>Panoramica dei criteri di filtro avanzato</t>
  </si>
  <si>
    <t>Più criteri, una colonna, uno dei criteri VERO</t>
  </si>
  <si>
    <t>Agente di vendita = "Giorgi" O Agente di vendita = "Barbariol"</t>
  </si>
  <si>
    <t>Più criteri, più colonne, tutti i criteri VERO</t>
  </si>
  <si>
    <t>Tipo = "Prodotti agricoli" E Vendite &gt; 1000</t>
  </si>
  <si>
    <t>Più criteri, più colonne, uno dei criteri VERO</t>
  </si>
  <si>
    <t>Tipo = "Prodotti agricoli" O Agente di vendita = "Barbariol"</t>
  </si>
  <si>
    <t>Più set di criteri, una colonna in tutti i set</t>
  </si>
  <si>
    <t>(Vendite &gt; 6000 E Vendite &lt; 6500 ) O (Vendite &lt; 500)</t>
  </si>
  <si>
    <t>Più set di criteri, più colonne in ogni set</t>
  </si>
  <si>
    <t>(Agente di vendita = "Giorgi" E Vendite &gt;3000) O</t>
  </si>
  <si>
    <t>(Agente di vendita = "Barbariol" E Vendite &gt; 1500)</t>
  </si>
  <si>
    <t>Criteri con caratteri jolly</t>
  </si>
  <si>
    <t>Agente di vendita = un nome con "a" come seconda lettera</t>
  </si>
  <si>
    <t>Tipo</t>
  </si>
  <si>
    <t>Agente di vendita</t>
  </si>
  <si>
    <t>Vendite</t>
  </si>
  <si>
    <t>Bevande</t>
  </si>
  <si>
    <t>Sason</t>
  </si>
  <si>
    <t>Carne</t>
  </si>
  <si>
    <t>Giorgi</t>
  </si>
  <si>
    <t>prodotti agricoli</t>
  </si>
  <si>
    <t>Barbariol</t>
  </si>
  <si>
    <t>Prodotti agricoli</t>
  </si>
  <si>
    <r>
      <t>Logica booleana:</t>
    </r>
    <r>
      <rPr>
        <sz val="10"/>
        <color rgb="FF1E1E1E"/>
        <rFont val="Segoe UI"/>
        <family val="2"/>
      </rPr>
      <t>    (Agente di vendita = "Giorgi" O Agente di vendita = "Barbariol")</t>
    </r>
  </si>
  <si>
    <r>
      <t>Logica booleana:</t>
    </r>
    <r>
      <rPr>
        <sz val="10"/>
        <color rgb="FF1E1E1E"/>
        <rFont val="Segoe UI"/>
        <family val="2"/>
      </rPr>
      <t>    (Tipo = "Prodotti agricoli" E Vendite &gt; 1000)</t>
    </r>
  </si>
  <si>
    <t>&gt;1000</t>
  </si>
  <si>
    <r>
      <t>Logica booleana: </t>
    </r>
    <r>
      <rPr>
        <sz val="10"/>
        <color rgb="FF1E1E1E"/>
        <rFont val="Segoe UI"/>
        <family val="2"/>
      </rPr>
      <t>    (Tipo = "Prodotti agricoli" O Agente di vendita = "Barbariol")</t>
    </r>
  </si>
  <si>
    <r>
      <t>Logica booleana:</t>
    </r>
    <r>
      <rPr>
        <sz val="10"/>
        <color rgb="FF1E1E1E"/>
        <rFont val="Segoe UI"/>
        <family val="2"/>
      </rPr>
      <t>     ( (Vendite &gt; 6000 E Vendite &lt; 6500 ) O (Vendite &lt; 500) )</t>
    </r>
  </si>
  <si>
    <t>&gt;6000</t>
  </si>
  <si>
    <t>&lt;6500</t>
  </si>
  <si>
    <t>&lt;500</t>
  </si>
  <si>
    <r>
      <t>Logica booleana:</t>
    </r>
    <r>
      <rPr>
        <sz val="10"/>
        <color rgb="FF1E1E1E"/>
        <rFont val="Segoe UI"/>
        <family val="2"/>
      </rPr>
      <t>    ( (Agente di vendita = "Giorgi" E Vendite &gt;3000) O (Agente di vendita = "Barbariol" E Vendite &gt; 1500) )</t>
    </r>
  </si>
  <si>
    <t>&gt;3000</t>
  </si>
  <si>
    <t>&gt;1500</t>
  </si>
  <si>
    <r>
      <rPr>
        <b/>
        <sz val="11"/>
        <color theme="1"/>
        <rFont val="Calibri"/>
        <family val="2"/>
        <scheme val="minor"/>
      </rPr>
      <t>Logica booleana: </t>
    </r>
    <r>
      <rPr>
        <sz val="11"/>
        <color theme="1"/>
        <rFont val="Calibri"/>
        <family val="2"/>
        <scheme val="minor"/>
      </rPr>
      <t>   Agente di vendita = un nome con "a" come seconda lettera</t>
    </r>
  </si>
  <si>
    <t xml:space="preserve">     Formule di base - esercizio di riepilogo</t>
  </si>
  <si>
    <t>filtri avanzati con operatori logici</t>
  </si>
  <si>
    <t>giorno</t>
  </si>
  <si>
    <t>spese</t>
  </si>
  <si>
    <t>martedì</t>
  </si>
  <si>
    <t>mercoledì</t>
  </si>
  <si>
    <t>lunedì</t>
  </si>
  <si>
    <t>domenica</t>
  </si>
  <si>
    <t>venerdì</t>
  </si>
  <si>
    <t>sabato</t>
  </si>
  <si>
    <r>
      <t>1. Sistemare i dati in colonne</t>
    </r>
    <r>
      <rPr>
        <sz val="11"/>
        <color theme="1"/>
        <rFont val="Calibri"/>
        <family val="2"/>
        <scheme val="minor"/>
      </rPr>
      <t>: trasformare il testo in colonne e  applicare gli adeguati formati per ciascuna colonna</t>
    </r>
    <r>
      <rPr>
        <b/>
        <sz val="11"/>
        <color theme="1"/>
        <rFont val="Calibri"/>
        <family val="2"/>
        <scheme val="minor"/>
      </rPr>
      <t xml:space="preserve"> (DATI --&gt; colonne)</t>
    </r>
  </si>
  <si>
    <r>
      <t>2. Calcolo delle Vendite Totali</t>
    </r>
    <r>
      <rPr>
        <sz val="11"/>
        <color theme="1"/>
        <rFont val="Calibri"/>
        <family val="2"/>
        <scheme val="minor"/>
      </rPr>
      <t>: Aggiungere le colonne per calcolare le Vendite Totali considerando che si può applicare uno sconto variabile su tutti gli articoli. Calcolare i totali generali</t>
    </r>
    <r>
      <rPr>
        <b/>
        <sz val="11"/>
        <color theme="1"/>
        <rFont val="Calibri"/>
        <family val="2"/>
        <scheme val="minor"/>
      </rPr>
      <t xml:space="preserve"> (riferimenti relativi e riferimenti assoluti)</t>
    </r>
  </si>
  <si>
    <t>CORSO EXCEL INTERMEDIO</t>
  </si>
  <si>
    <t xml:space="preserve">  DATA          </t>
  </si>
  <si>
    <t xml:space="preserve">  DESCRIZIONE             </t>
  </si>
  <si>
    <t xml:space="preserve">  CATEGORIA           </t>
  </si>
  <si>
    <t xml:space="preserve">  Q.TA'       </t>
  </si>
  <si>
    <t xml:space="preserve">  PREZZO             </t>
  </si>
  <si>
    <t xml:space="preserve">  TOTALE             </t>
  </si>
  <si>
    <t xml:space="preserve"> 2024-01-01  </t>
  </si>
  <si>
    <t xml:space="preserve"> Laptop X        </t>
  </si>
  <si>
    <t xml:space="preserve"> 2024-01-05  </t>
  </si>
  <si>
    <t xml:space="preserve"> Smartphone Y    </t>
  </si>
  <si>
    <t xml:space="preserve"> 2024-01-10  </t>
  </si>
  <si>
    <t xml:space="preserve"> Cuffie Z        </t>
  </si>
  <si>
    <t xml:space="preserve"> 2024-01-15  </t>
  </si>
  <si>
    <t xml:space="preserve"> Tablet W        </t>
  </si>
  <si>
    <t xml:space="preserve"> 2024-02-01  </t>
  </si>
  <si>
    <t xml:space="preserve"> 2024-02-10  </t>
  </si>
  <si>
    <t xml:space="preserve"> 2024-02-15  </t>
  </si>
  <si>
    <t xml:space="preserve"> 2024-02-20  </t>
  </si>
  <si>
    <t xml:space="preserve"> 2024-03-01  </t>
  </si>
  <si>
    <t xml:space="preserve"> 2024-03-05  </t>
  </si>
  <si>
    <t xml:space="preserve"> 2024-03-10  </t>
  </si>
  <si>
    <t xml:space="preserve"> 2024-03-15  </t>
  </si>
  <si>
    <t>SCONTO</t>
  </si>
  <si>
    <t>TOTALE SCONTATO</t>
  </si>
  <si>
    <t>Etichette di colonna</t>
  </si>
  <si>
    <t>Totale complessivo</t>
  </si>
  <si>
    <t>Etichette di riga</t>
  </si>
  <si>
    <t>Somma di TOTALE SCONTATO</t>
  </si>
  <si>
    <t>VENDITE 2024</t>
  </si>
  <si>
    <t>CATEGORIA</t>
  </si>
  <si>
    <t>(Tutto)</t>
  </si>
  <si>
    <t>VENDITE 2024 totale</t>
  </si>
  <si>
    <t xml:space="preserve"> Q.TA'        totale</t>
  </si>
  <si>
    <t xml:space="preserve"> Q.TA'       </t>
  </si>
  <si>
    <t xml:space="preserve">Conteggio di   Q.TA'       </t>
  </si>
  <si>
    <t>Elettronica</t>
  </si>
  <si>
    <r>
      <t xml:space="preserve">Utilizzare la funzione </t>
    </r>
    <r>
      <rPr>
        <b/>
        <sz val="11"/>
        <color theme="1"/>
        <rFont val="Calibri"/>
        <family val="2"/>
        <scheme val="minor"/>
      </rPr>
      <t>SOMMA.SE</t>
    </r>
    <r>
      <rPr>
        <sz val="11"/>
        <color theme="1"/>
        <rFont val="Calibri"/>
        <family val="2"/>
        <scheme val="minor"/>
      </rPr>
      <t xml:space="preserve"> per calcolare le vendite totali per una specifica quantità di prodotto a scelta </t>
    </r>
  </si>
  <si>
    <t>quantità</t>
  </si>
  <si>
    <t>media</t>
  </si>
  <si>
    <t>massimo</t>
  </si>
  <si>
    <t>minimo</t>
  </si>
  <si>
    <t>conta spedizioni &gt;10</t>
  </si>
  <si>
    <t>STATO</t>
  </si>
  <si>
    <t>VALORE STATO</t>
  </si>
  <si>
    <t>VENDITE ALTE</t>
  </si>
  <si>
    <t>VENDITE BASSE</t>
  </si>
  <si>
    <t>ALTE</t>
  </si>
  <si>
    <t>BASSE</t>
  </si>
  <si>
    <t>Accessori</t>
  </si>
  <si>
    <t>STATISTICHE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</si>
</sst>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* #,##0.00\ &quot;€&quot;_-;\-* #,##0.00\ &quot;€&quot;_-;_-* &quot;-&quot;??\ &quot;€&quot;_-;_-@_-"/>
    <numFmt numFmtId="164" formatCode="&quot;€&quot;\ #,##0;[Red]#,##0"/>
    <numFmt numFmtId="165" formatCode="_-&quot;€&quot;\ * #,##0.00_-;\-&quot;€&quot;\ * #,##0.00_-;_-&quot;€&quot;\ * &quot;-&quot;??_-;_-@_-"/>
    <numFmt numFmtId="166" formatCode="[$€-2]\ #,##0;[Red]\-[$€-2]\ #,##0"/>
    <numFmt numFmtId="167" formatCode="_-* #,##0.00\ [$€-410]_-;\-* #,##0.00\ [$€-410]_-;_-* &quot;-&quot;??\ [$€-410]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6"/>
      <color rgb="FF202122"/>
      <name val="Arial"/>
      <family val="2"/>
    </font>
    <font>
      <b/>
      <sz val="13.5"/>
      <color rgb="FF000000"/>
      <name val="Segoe UI"/>
      <family val="2"/>
    </font>
    <font>
      <sz val="13.5"/>
      <color rgb="FF000000"/>
      <name val="Segoe UI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1"/>
      <name val="Arial"/>
      <family val="2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1E1E1E"/>
      <name val="Segoe UI"/>
      <family val="2"/>
    </font>
    <font>
      <sz val="10"/>
      <color rgb="FF1E1E1E"/>
      <name val="Segoe UI"/>
      <family val="2"/>
    </font>
    <font>
      <sz val="8"/>
      <color rgb="FF242424"/>
      <name val="Segoe UI"/>
      <family val="2"/>
    </font>
    <font>
      <sz val="14"/>
      <color rgb="FF242424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1" fillId="3" borderId="0"/>
    <xf numFmtId="0" fontId="1" fillId="4" borderId="1"/>
    <xf numFmtId="0" fontId="1" fillId="3" borderId="2"/>
    <xf numFmtId="14" fontId="4" fillId="0" borderId="0" applyFill="0" applyBorder="0" applyAlignment="0"/>
    <xf numFmtId="164" fontId="1" fillId="5" borderId="0" applyFont="0" applyBorder="0" applyAlignment="0"/>
    <xf numFmtId="0" fontId="5" fillId="0" borderId="0"/>
    <xf numFmtId="0" fontId="1" fillId="0" borderId="0"/>
    <xf numFmtId="0" fontId="3" fillId="2" borderId="0" applyNumberFormat="0" applyBorder="0" applyProtection="0"/>
    <xf numFmtId="0" fontId="1" fillId="3" borderId="0"/>
    <xf numFmtId="0" fontId="1" fillId="0" borderId="0"/>
    <xf numFmtId="0" fontId="1" fillId="3" borderId="2"/>
    <xf numFmtId="0" fontId="1" fillId="0" borderId="0"/>
    <xf numFmtId="165" fontId="1" fillId="0" borderId="0" applyFont="0" applyFill="0" applyBorder="0" applyAlignment="0" applyProtection="0"/>
  </cellStyleXfs>
  <cellXfs count="83">
    <xf numFmtId="0" fontId="0" fillId="0" borderId="0" xfId="0"/>
    <xf numFmtId="0" fontId="2" fillId="6" borderId="0" xfId="0" applyFont="1" applyFill="1"/>
    <xf numFmtId="0" fontId="6" fillId="6" borderId="0" xfId="0" applyFont="1" applyFill="1"/>
    <xf numFmtId="0" fontId="7" fillId="0" borderId="0" xfId="0" applyFont="1" applyAlignment="1">
      <alignment horizontal="left" vertical="center" indent="2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0" fillId="7" borderId="0" xfId="0" applyFill="1"/>
    <xf numFmtId="0" fontId="8" fillId="0" borderId="0" xfId="0" applyFont="1" applyAlignment="1">
      <alignment horizontal="left" vertical="center" indent="2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left" vertical="center" indent="1"/>
    </xf>
    <xf numFmtId="0" fontId="11" fillId="0" borderId="6" xfId="0" applyFont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12" fillId="0" borderId="8" xfId="0" applyFont="1" applyBorder="1"/>
    <xf numFmtId="0" fontId="13" fillId="0" borderId="6" xfId="0" applyFont="1" applyBorder="1"/>
    <xf numFmtId="0" fontId="2" fillId="0" borderId="0" xfId="0" applyFont="1"/>
    <xf numFmtId="0" fontId="0" fillId="0" borderId="6" xfId="0" applyBorder="1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11" xfId="0" applyBorder="1"/>
    <xf numFmtId="0" fontId="0" fillId="5" borderId="0" xfId="0" applyFill="1"/>
    <xf numFmtId="0" fontId="10" fillId="5" borderId="0" xfId="0" applyFont="1" applyFill="1" applyAlignment="1">
      <alignment horizontal="center"/>
    </xf>
    <xf numFmtId="0" fontId="14" fillId="8" borderId="0" xfId="0" applyFont="1" applyFill="1"/>
    <xf numFmtId="0" fontId="0" fillId="8" borderId="0" xfId="0" applyFill="1"/>
    <xf numFmtId="0" fontId="15" fillId="5" borderId="0" xfId="0" applyFont="1" applyFill="1"/>
    <xf numFmtId="0" fontId="16" fillId="0" borderId="0" xfId="0" applyFont="1"/>
    <xf numFmtId="0" fontId="17" fillId="0" borderId="0" xfId="0" applyFont="1"/>
    <xf numFmtId="166" fontId="0" fillId="0" borderId="11" xfId="0" applyNumberFormat="1" applyBorder="1"/>
    <xf numFmtId="0" fontId="0" fillId="6" borderId="11" xfId="0" applyFill="1" applyBorder="1"/>
    <xf numFmtId="0" fontId="0" fillId="6" borderId="11" xfId="0" applyFill="1" applyBorder="1" applyAlignment="1">
      <alignment wrapText="1"/>
    </xf>
    <xf numFmtId="0" fontId="18" fillId="0" borderId="0" xfId="0" applyFont="1"/>
    <xf numFmtId="0" fontId="0" fillId="9" borderId="0" xfId="0" applyFill="1"/>
    <xf numFmtId="0" fontId="0" fillId="9" borderId="0" xfId="0" applyFill="1" applyAlignment="1">
      <alignment wrapText="1"/>
    </xf>
    <xf numFmtId="166" fontId="0" fillId="9" borderId="0" xfId="0" applyNumberFormat="1" applyFill="1"/>
    <xf numFmtId="0" fontId="0" fillId="10" borderId="0" xfId="0" applyFill="1"/>
    <xf numFmtId="0" fontId="0" fillId="11" borderId="11" xfId="0" applyFill="1" applyBorder="1"/>
    <xf numFmtId="0" fontId="0" fillId="12" borderId="0" xfId="0" applyFill="1"/>
    <xf numFmtId="0" fontId="0" fillId="12" borderId="11" xfId="0" applyFill="1" applyBorder="1"/>
    <xf numFmtId="14" fontId="0" fillId="0" borderId="15" xfId="0" applyNumberFormat="1" applyBorder="1"/>
    <xf numFmtId="0" fontId="0" fillId="0" borderId="16" xfId="0" applyBorder="1"/>
    <xf numFmtId="14" fontId="0" fillId="0" borderId="17" xfId="0" applyNumberFormat="1" applyBorder="1"/>
    <xf numFmtId="0" fontId="0" fillId="0" borderId="18" xfId="0" applyBorder="1"/>
    <xf numFmtId="0" fontId="0" fillId="0" borderId="19" xfId="0" applyBorder="1"/>
    <xf numFmtId="167" fontId="0" fillId="0" borderId="11" xfId="0" applyNumberFormat="1" applyBorder="1"/>
    <xf numFmtId="167" fontId="0" fillId="0" borderId="18" xfId="0" applyNumberFormat="1" applyBorder="1"/>
    <xf numFmtId="0" fontId="0" fillId="12" borderId="12" xfId="0" applyFill="1" applyBorder="1" applyAlignment="1">
      <alignment horizontal="left" vertical="center"/>
    </xf>
    <xf numFmtId="0" fontId="0" fillId="12" borderId="13" xfId="0" applyFill="1" applyBorder="1" applyAlignment="1">
      <alignment horizontal="left" vertical="center"/>
    </xf>
    <xf numFmtId="0" fontId="0" fillId="12" borderId="14" xfId="0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4" xfId="0" pivotButton="1" applyBorder="1"/>
    <xf numFmtId="0" fontId="0" fillId="0" borderId="6" xfId="0" pivotButton="1" applyBorder="1"/>
    <xf numFmtId="0" fontId="0" fillId="0" borderId="8" xfId="0" applyBorder="1" applyAlignment="1">
      <alignment horizontal="left"/>
    </xf>
    <xf numFmtId="44" fontId="0" fillId="0" borderId="9" xfId="0" applyNumberFormat="1" applyBorder="1"/>
    <xf numFmtId="44" fontId="0" fillId="0" borderId="6" xfId="0" applyNumberFormat="1" applyBorder="1" applyAlignment="1">
      <alignment horizontal="left"/>
    </xf>
    <xf numFmtId="44" fontId="0" fillId="0" borderId="0" xfId="0" applyNumberFormat="1"/>
    <xf numFmtId="0" fontId="0" fillId="0" borderId="20" xfId="0" pivotButton="1" applyBorder="1"/>
    <xf numFmtId="0" fontId="0" fillId="0" borderId="21" xfId="0" applyBorder="1"/>
    <xf numFmtId="1" fontId="0" fillId="0" borderId="7" xfId="0" applyNumberFormat="1" applyBorder="1"/>
    <xf numFmtId="1" fontId="0" fillId="0" borderId="10" xfId="0" applyNumberFormat="1" applyBorder="1"/>
    <xf numFmtId="0" fontId="0" fillId="0" borderId="7" xfId="0" applyBorder="1" applyAlignment="1">
      <alignment wrapText="1"/>
    </xf>
    <xf numFmtId="14" fontId="0" fillId="0" borderId="0" xfId="0" applyNumberFormat="1"/>
    <xf numFmtId="167" fontId="0" fillId="0" borderId="7" xfId="0" applyNumberFormat="1" applyBorder="1"/>
    <xf numFmtId="2" fontId="0" fillId="0" borderId="11" xfId="0" applyNumberFormat="1" applyBorder="1"/>
    <xf numFmtId="0" fontId="0" fillId="12" borderId="0" xfId="0" applyFill="1" applyAlignment="1">
      <alignment horizontal="right"/>
    </xf>
    <xf numFmtId="167" fontId="2" fillId="12" borderId="8" xfId="0" applyNumberFormat="1" applyFont="1" applyFill="1" applyBorder="1"/>
    <xf numFmtId="167" fontId="2" fillId="12" borderId="9" xfId="0" applyNumberFormat="1" applyFont="1" applyFill="1" applyBorder="1"/>
    <xf numFmtId="167" fontId="2" fillId="12" borderId="10" xfId="0" applyNumberFormat="1" applyFont="1" applyFill="1" applyBorder="1"/>
    <xf numFmtId="0" fontId="0" fillId="12" borderId="13" xfId="0" applyFill="1" applyBorder="1" applyAlignment="1">
      <alignment horizontal="left" vertical="center" wrapText="1"/>
    </xf>
    <xf numFmtId="0" fontId="0" fillId="13" borderId="0" xfId="0" applyFill="1"/>
    <xf numFmtId="0" fontId="0" fillId="13" borderId="0" xfId="0" applyFill="1" applyAlignment="1">
      <alignment horizontal="right"/>
    </xf>
    <xf numFmtId="21" fontId="20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0" fillId="12" borderId="22" xfId="0" applyFill="1" applyBorder="1"/>
    <xf numFmtId="0" fontId="0" fillId="0" borderId="0" xfId="0" applyAlignment="1">
      <alignment horizontal="right"/>
    </xf>
  </cellXfs>
  <cellStyles count="15">
    <cellStyle name="BordoArancione" xfId="4" xr:uid="{B42175FE-9381-4E3C-AABE-12E0F80958D6}"/>
    <cellStyle name="BordoArancione 2" xfId="12" xr:uid="{7A469207-992D-489F-8E00-B5C9A72DF495}"/>
    <cellStyle name="CellaGialla" xfId="3" xr:uid="{9BD94562-E85A-4E3F-9EFE-5BC8B143DD3E}"/>
    <cellStyle name="CellaGrigia" xfId="2" xr:uid="{629CD06E-C74E-4CE4-8E18-C142FABF77E6}"/>
    <cellStyle name="CellaGrigia 2" xfId="10" xr:uid="{173BE48E-D57A-439A-A8AB-A9B748E2452A}"/>
    <cellStyle name="Data" xfId="5" xr:uid="{3FB0449E-3C81-40CA-ADE6-EDD55E308A0D}"/>
    <cellStyle name="Evidenziazione" xfId="6" xr:uid="{80DA1364-B619-4966-8588-CA5CDA07A894}"/>
    <cellStyle name="Normale" xfId="0" builtinId="0"/>
    <cellStyle name="Normale 2" xfId="7" xr:uid="{247FF4E8-E6E8-4BDF-8ED4-478A44BAF8BE}"/>
    <cellStyle name="Normale 2 2" xfId="8" xr:uid="{3DF66205-59E6-40E1-A2A6-160E58CF1962}"/>
    <cellStyle name="Normale 3" xfId="11" xr:uid="{E215F0DA-5C4D-4D61-80AE-80E19BA4B086}"/>
    <cellStyle name="Normale 5" xfId="13" xr:uid="{62055824-31C6-4053-B9DC-4C6270B5D678}"/>
    <cellStyle name="Testo colonna z A" xfId="1" xr:uid="{A9F73FFE-187B-4BD4-A91C-91B84D2F54E6}"/>
    <cellStyle name="Titolo 3 2" xfId="9" xr:uid="{D4EEF170-322F-46FE-BABF-398C1353F452}"/>
    <cellStyle name="Valuta 2" xfId="14" xr:uid="{2DB65D5B-BC34-44B3-8322-121D1036BCFA}"/>
  </cellStyles>
  <dxfs count="13">
    <dxf>
      <font>
        <b/>
        <i val="0"/>
        <color theme="5"/>
      </font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alignment wrapText="1"/>
    </dxf>
    <dxf>
      <alignment wrapText="1"/>
    </dxf>
    <dxf>
      <border>
        <right style="medium">
          <color indexed="64"/>
        </right>
        <bottom style="medium">
          <color indexed="64"/>
        </bottom>
      </border>
    </dxf>
    <dxf>
      <numFmt numFmtId="1" formatCode="0"/>
    </dxf>
    <dxf>
      <numFmt numFmtId="1" formatCode="0"/>
    </dxf>
    <dxf>
      <numFmt numFmtId="1" formatCode="0"/>
    </dxf>
    <dxf>
      <numFmt numFmtId="34" formatCode="_-* #,##0.00\ &quot;€&quot;_-;\-* #,##0.00\ &quot;€&quot;_-;_-* &quot;-&quot;??\ &quot;€&quot;_-;_-@_-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34" formatCode="_-* #,##0.00\ &quot;€&quot;_-;\-* #,##0.00\ &quot;€&quot;_-;_-* &quot;-&quot;??\ &quot;€&quot;_-;_-@_-"/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StileTabellaPersonalizzato" pivot="0" count="2" xr9:uid="{E567BB60-EB21-4709-89A9-1DDFAB5BAACC}">
      <tableStyleElement type="headerRow" dxfId="12"/>
      <tableStyleElement type="first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30481</xdr:rowOff>
    </xdr:from>
    <xdr:ext cx="6233160" cy="6233160"/>
    <xdr:pic>
      <xdr:nvPicPr>
        <xdr:cNvPr id="2" name="Immagine 1">
          <a:extLst>
            <a:ext uri="{FF2B5EF4-FFF2-40B4-BE49-F238E27FC236}">
              <a16:creationId xmlns:a16="http://schemas.microsoft.com/office/drawing/2014/main" id="{636A6C4C-8B34-43E5-951D-1F8B9DB13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0481"/>
          <a:ext cx="6233160" cy="62331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160021</xdr:colOff>
      <xdr:row>8</xdr:row>
      <xdr:rowOff>59151</xdr:rowOff>
    </xdr:from>
    <xdr:to>
      <xdr:col>1</xdr:col>
      <xdr:colOff>5349241</xdr:colOff>
      <xdr:row>23</xdr:row>
      <xdr:rowOff>23337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FEFB966-2900-9C8E-25D8-F3D79DAAA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621" y="2619471"/>
          <a:ext cx="5189220" cy="32865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16</xdr:row>
      <xdr:rowOff>0</xdr:rowOff>
    </xdr:from>
    <xdr:to>
      <xdr:col>1</xdr:col>
      <xdr:colOff>2956560</xdr:colOff>
      <xdr:row>22</xdr:row>
      <xdr:rowOff>99060</xdr:rowOff>
    </xdr:to>
    <xdr:sp macro="" textlink="">
      <xdr:nvSpPr>
        <xdr:cNvPr id="2" name="Freccia a pentagono 1">
          <a:extLst>
            <a:ext uri="{FF2B5EF4-FFF2-40B4-BE49-F238E27FC236}">
              <a16:creationId xmlns:a16="http://schemas.microsoft.com/office/drawing/2014/main" id="{9557B608-D96D-403C-AB58-4122351600E2}"/>
            </a:ext>
          </a:extLst>
        </xdr:cNvPr>
        <xdr:cNvSpPr/>
      </xdr:nvSpPr>
      <xdr:spPr>
        <a:xfrm>
          <a:off x="640080" y="3002280"/>
          <a:ext cx="2926080" cy="1196340"/>
        </a:xfrm>
        <a:prstGeom prst="homePlat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400" b="1">
              <a:latin typeface="+mn-lt"/>
            </a:rPr>
            <a:t>CARATTERI</a:t>
          </a:r>
          <a:r>
            <a:rPr lang="it-IT" sz="1400" b="1" baseline="0">
              <a:latin typeface="+mn-lt"/>
            </a:rPr>
            <a:t> JOLLY</a:t>
          </a:r>
        </a:p>
        <a:p>
          <a:pPr algn="l"/>
          <a:endParaRPr lang="it-IT" sz="1400" b="1" baseline="0">
            <a:latin typeface="+mn-lt"/>
          </a:endParaRPr>
        </a:p>
        <a:p>
          <a:pPr algn="l"/>
          <a:r>
            <a:rPr lang="it-IT" sz="1400" b="1" baseline="0">
              <a:latin typeface="+mn-lt"/>
            </a:rPr>
            <a:t>*  TUTTO</a:t>
          </a:r>
        </a:p>
        <a:p>
          <a:pPr algn="l"/>
          <a:endParaRPr lang="it-IT" sz="1400" b="1" baseline="0">
            <a:latin typeface="+mn-lt"/>
          </a:endParaRPr>
        </a:p>
        <a:p>
          <a:pPr algn="l"/>
          <a:r>
            <a:rPr lang="it-IT" sz="1400" b="1" baseline="0">
              <a:latin typeface="+mn-lt"/>
            </a:rPr>
            <a:t>? OGNI SINGOLO CARATTERE</a:t>
          </a:r>
          <a:endParaRPr lang="it-IT" sz="1400" b="1">
            <a:latin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inzia\Documents\1-scuola\2023-24\excel-avanzato\corso-excel-galilei\Tutorial%20sulle%20formule1.xlsx" TargetMode="External"/><Relationship Id="rId1" Type="http://schemas.openxmlformats.org/officeDocument/2006/relationships/externalLinkPath" Target="/Users/Cinzia/Documents/1-scuola/2023-24/excel-avanzato/corso-excel-galilei/Tutorial%20sulle%20formul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cetti di base"/>
      <sheetName val="Introduzione alle funzioni"/>
      <sheetName val="MEDIA"/>
      <sheetName val="Data e ora"/>
      <sheetName val="Unire testo e numeri"/>
      <sheetName val="Istruzioni SE"/>
      <sheetName val="CERCA.VERT"/>
      <sheetName val="Funzioni condizionali"/>
      <sheetName val="Creazione guidata Funzione"/>
      <sheetName val="Errori nelle formule"/>
      <sheetName val="Tutorial sulle form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mo" refreshedDate="45601.471372569446" createdVersion="8" refreshedVersion="8" minRefreshableVersion="3" recordCount="12" xr:uid="{3086A8AF-D399-4EB6-BA8D-7D664FB045F9}">
  <cacheSource type="worksheet">
    <worksheetSource ref="J3:R15" sheet="riepilogo"/>
  </cacheSource>
  <cacheFields count="9">
    <cacheField name="  DATA          " numFmtId="14">
      <sharedItems containsNonDate="0" count="12">
        <s v=" 2024-03-10  "/>
        <s v=" 2024-02-15  "/>
        <s v=" 2024-01-10  "/>
        <s v=" 2024-03-01  "/>
        <s v=" 2024-02-01  "/>
        <s v=" 2024-01-01  "/>
        <s v=" 2024-03-05  "/>
        <s v=" 2024-02-10  "/>
        <s v=" 2024-01-05  "/>
        <s v=" 2024-03-15  "/>
        <s v=" 2024-02-20  "/>
        <s v=" 2024-01-15  "/>
      </sharedItems>
    </cacheField>
    <cacheField name="  DESCRIZIONE             " numFmtId="0">
      <sharedItems/>
    </cacheField>
    <cacheField name="  CATEGORIA           " numFmtId="0">
      <sharedItems count="5">
        <s v="Accessori"/>
        <s v="Elettronica"/>
        <s v=" Accessori     " u="1"/>
        <s v=" Elettronica   " u="1"/>
        <s v=" Elettronica" u="1"/>
      </sharedItems>
    </cacheField>
    <cacheField name="  Q.TA'       " numFmtId="0">
      <sharedItems containsSemiMixedTypes="0" containsString="0" containsNumber="1" containsInteger="1" minValue="4" maxValue="50"/>
    </cacheField>
    <cacheField name="  PREZZO             " numFmtId="167">
      <sharedItems containsSemiMixedTypes="0" containsString="0" containsNumber="1" containsInteger="1" minValue="50" maxValue="800"/>
    </cacheField>
    <cacheField name="  TOTALE             " numFmtId="167">
      <sharedItems containsSemiMixedTypes="0" containsString="0" containsNumber="1" containsInteger="1" minValue="750" maxValue="7200"/>
    </cacheField>
    <cacheField name="SCONTO" numFmtId="167">
      <sharedItems containsSemiMixedTypes="0" containsString="0" containsNumber="1" containsInteger="1" minValue="150" maxValue="1440"/>
    </cacheField>
    <cacheField name="TOTALE SCONTATO" numFmtId="167">
      <sharedItems containsSemiMixedTypes="0" containsString="0" containsNumber="1" containsInteger="1" minValue="600" maxValue="5760"/>
    </cacheField>
    <cacheField name="STATO" numFmtId="0">
      <sharedItems count="2">
        <s v="ALTE"/>
        <s v="BASS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mo" refreshedDate="45601.471373263892" createdVersion="8" refreshedVersion="8" minRefreshableVersion="3" recordCount="12" xr:uid="{0F76524C-D875-417B-8386-B2F5E6D03595}">
  <cacheSource type="worksheet">
    <worksheetSource ref="J3:Q15" sheet="riepilogo"/>
  </cacheSource>
  <cacheFields count="8">
    <cacheField name="  DATA          " numFmtId="14">
      <sharedItems containsNonDate="0" count="12">
        <s v=" 2024-03-10  "/>
        <s v=" 2024-02-15  "/>
        <s v=" 2024-01-10  "/>
        <s v=" 2024-03-01  "/>
        <s v=" 2024-02-01  "/>
        <s v=" 2024-01-01  "/>
        <s v=" 2024-03-05  "/>
        <s v=" 2024-02-10  "/>
        <s v=" 2024-01-05  "/>
        <s v=" 2024-03-15  "/>
        <s v=" 2024-02-20  "/>
        <s v=" 2024-01-15  "/>
      </sharedItems>
    </cacheField>
    <cacheField name="  DESCRIZIONE             " numFmtId="0">
      <sharedItems count="4">
        <s v=" Cuffie Z        "/>
        <s v=" Laptop X        "/>
        <s v=" Smartphone Y    "/>
        <s v=" Tablet W        "/>
      </sharedItems>
    </cacheField>
    <cacheField name="  CATEGORIA           " numFmtId="0">
      <sharedItems count="4">
        <s v="Accessori"/>
        <s v="Elettronica"/>
        <s v=" Elettronica   " u="1"/>
        <s v=" Accessori     " u="1"/>
      </sharedItems>
    </cacheField>
    <cacheField name="  Q.TA'       " numFmtId="0">
      <sharedItems containsSemiMixedTypes="0" containsString="0" containsNumber="1" containsInteger="1" minValue="4" maxValue="50"/>
    </cacheField>
    <cacheField name="  PREZZO             " numFmtId="167">
      <sharedItems containsSemiMixedTypes="0" containsString="0" containsNumber="1" containsInteger="1" minValue="50" maxValue="800"/>
    </cacheField>
    <cacheField name="  TOTALE             " numFmtId="167">
      <sharedItems containsSemiMixedTypes="0" containsString="0" containsNumber="1" containsInteger="1" minValue="750" maxValue="7200"/>
    </cacheField>
    <cacheField name="SCONTO" numFmtId="167">
      <sharedItems containsSemiMixedTypes="0" containsString="0" containsNumber="1" containsInteger="1" minValue="150" maxValue="1440"/>
    </cacheField>
    <cacheField name="TOTALE SCONTATO" numFmtId="167">
      <sharedItems containsSemiMixedTypes="0" containsString="0" containsNumber="1" containsInteger="1" minValue="600" maxValue="57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s v=" Cuffie Z        "/>
    <x v="0"/>
    <n v="50"/>
    <n v="50"/>
    <n v="2500"/>
    <n v="500"/>
    <n v="2000"/>
    <x v="0"/>
  </r>
  <r>
    <x v="1"/>
    <s v=" Cuffie Z        "/>
    <x v="0"/>
    <n v="15"/>
    <n v="50"/>
    <n v="750"/>
    <n v="150"/>
    <n v="600"/>
    <x v="1"/>
  </r>
  <r>
    <x v="2"/>
    <s v=" Cuffie Z        "/>
    <x v="0"/>
    <n v="20"/>
    <n v="50"/>
    <n v="1000"/>
    <n v="200"/>
    <n v="800"/>
    <x v="1"/>
  </r>
  <r>
    <x v="3"/>
    <s v=" Laptop X        "/>
    <x v="1"/>
    <n v="4"/>
    <n v="800"/>
    <n v="3200"/>
    <n v="640"/>
    <n v="2560"/>
    <x v="0"/>
  </r>
  <r>
    <x v="4"/>
    <s v=" Laptop X        "/>
    <x v="1"/>
    <n v="7"/>
    <n v="800"/>
    <n v="5600"/>
    <n v="1120"/>
    <n v="4480"/>
    <x v="0"/>
  </r>
  <r>
    <x v="5"/>
    <s v=" Laptop X        "/>
    <x v="1"/>
    <n v="5"/>
    <n v="800"/>
    <n v="4000"/>
    <n v="800"/>
    <n v="3200"/>
    <x v="0"/>
  </r>
  <r>
    <x v="6"/>
    <s v=" Smartphone Y    "/>
    <x v="1"/>
    <n v="9"/>
    <n v="600"/>
    <n v="5400"/>
    <n v="1080"/>
    <n v="4320"/>
    <x v="0"/>
  </r>
  <r>
    <x v="7"/>
    <s v=" Smartphone Y    "/>
    <x v="1"/>
    <n v="12"/>
    <n v="600"/>
    <n v="7200"/>
    <n v="1440"/>
    <n v="5760"/>
    <x v="0"/>
  </r>
  <r>
    <x v="8"/>
    <s v=" Smartphone Y    "/>
    <x v="1"/>
    <n v="10"/>
    <n v="600"/>
    <n v="6000"/>
    <n v="1200"/>
    <n v="4800"/>
    <x v="0"/>
  </r>
  <r>
    <x v="9"/>
    <s v=" Tablet W        "/>
    <x v="1"/>
    <n v="6"/>
    <n v="300"/>
    <n v="1800"/>
    <n v="360"/>
    <n v="1440"/>
    <x v="0"/>
  </r>
  <r>
    <x v="10"/>
    <s v=" Tablet W        "/>
    <x v="1"/>
    <n v="5"/>
    <n v="300"/>
    <n v="1500"/>
    <n v="300"/>
    <n v="1200"/>
    <x v="0"/>
  </r>
  <r>
    <x v="11"/>
    <s v=" Tablet W        "/>
    <x v="1"/>
    <n v="8"/>
    <n v="300"/>
    <n v="2400"/>
    <n v="480"/>
    <n v="192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50"/>
    <n v="50"/>
    <n v="2500"/>
    <n v="500"/>
    <n v="2000"/>
  </r>
  <r>
    <x v="1"/>
    <x v="0"/>
    <x v="0"/>
    <n v="15"/>
    <n v="50"/>
    <n v="750"/>
    <n v="150"/>
    <n v="600"/>
  </r>
  <r>
    <x v="2"/>
    <x v="0"/>
    <x v="0"/>
    <n v="20"/>
    <n v="50"/>
    <n v="1000"/>
    <n v="200"/>
    <n v="800"/>
  </r>
  <r>
    <x v="3"/>
    <x v="1"/>
    <x v="1"/>
    <n v="4"/>
    <n v="800"/>
    <n v="3200"/>
    <n v="640"/>
    <n v="2560"/>
  </r>
  <r>
    <x v="4"/>
    <x v="1"/>
    <x v="1"/>
    <n v="7"/>
    <n v="800"/>
    <n v="5600"/>
    <n v="1120"/>
    <n v="4480"/>
  </r>
  <r>
    <x v="5"/>
    <x v="1"/>
    <x v="1"/>
    <n v="5"/>
    <n v="800"/>
    <n v="4000"/>
    <n v="800"/>
    <n v="3200"/>
  </r>
  <r>
    <x v="6"/>
    <x v="2"/>
    <x v="1"/>
    <n v="9"/>
    <n v="600"/>
    <n v="5400"/>
    <n v="1080"/>
    <n v="4320"/>
  </r>
  <r>
    <x v="7"/>
    <x v="2"/>
    <x v="1"/>
    <n v="12"/>
    <n v="600"/>
    <n v="7200"/>
    <n v="1440"/>
    <n v="5760"/>
  </r>
  <r>
    <x v="8"/>
    <x v="2"/>
    <x v="1"/>
    <n v="10"/>
    <n v="600"/>
    <n v="6000"/>
    <n v="1200"/>
    <n v="4800"/>
  </r>
  <r>
    <x v="9"/>
    <x v="3"/>
    <x v="1"/>
    <n v="6"/>
    <n v="300"/>
    <n v="1800"/>
    <n v="360"/>
    <n v="1440"/>
  </r>
  <r>
    <x v="10"/>
    <x v="3"/>
    <x v="1"/>
    <n v="5"/>
    <n v="300"/>
    <n v="1500"/>
    <n v="300"/>
    <n v="1200"/>
  </r>
  <r>
    <x v="11"/>
    <x v="3"/>
    <x v="1"/>
    <n v="8"/>
    <n v="300"/>
    <n v="2400"/>
    <n v="480"/>
    <n v="19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16A744-7121-4025-BA61-538634D56674}" name="Tabella pivot1" cacheId="1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colHeaderCaption="CATEGORIA">
  <location ref="A3:G10" firstHeaderRow="1" firstDataRow="3" firstDataCol="1" rowPageCount="1" colPageCount="1"/>
  <pivotFields count="8">
    <pivotField axis="axisPage" multipleItemSelectionAllowed="1" showAll="0" defaultSubtotal="0">
      <items count="12">
        <item x="5"/>
        <item x="8"/>
        <item x="2"/>
        <item x="11"/>
        <item x="4"/>
        <item x="7"/>
        <item x="1"/>
        <item x="10"/>
        <item x="3"/>
        <item x="6"/>
        <item x="0"/>
        <item x="9"/>
      </items>
    </pivotField>
    <pivotField axis="axisRow" showAll="0">
      <items count="5">
        <item x="0"/>
        <item x="1"/>
        <item x="2"/>
        <item x="3"/>
        <item t="default"/>
      </items>
    </pivotField>
    <pivotField axis="axisCol" showAll="0">
      <items count="5">
        <item m="1" x="3"/>
        <item m="1" x="2"/>
        <item x="0"/>
        <item x="1"/>
        <item t="default"/>
      </items>
    </pivotField>
    <pivotField dataField="1" showAll="0"/>
    <pivotField numFmtId="167" showAll="0"/>
    <pivotField numFmtId="167" showAll="0"/>
    <pivotField numFmtId="167" showAll="0"/>
    <pivotField dataField="1" numFmtId="167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2">
    <field x="2"/>
    <field x="-2"/>
  </colFields>
  <colItems count="6">
    <i>
      <x v="2"/>
      <x/>
    </i>
    <i r="1" i="1">
      <x v="1"/>
    </i>
    <i>
      <x v="3"/>
      <x/>
    </i>
    <i r="1" i="1">
      <x v="1"/>
    </i>
    <i t="grand">
      <x/>
    </i>
    <i t="grand" i="1">
      <x/>
    </i>
  </colItems>
  <pageFields count="1">
    <pageField fld="0" hier="-1"/>
  </pageFields>
  <dataFields count="2">
    <dataField name="VENDITE 2024" fld="7" baseField="0" baseItem="0"/>
    <dataField name=" Q.TA'       " fld="3" baseField="0" baseItem="0"/>
  </dataFields>
  <formats count="9">
    <format dxfId="10">
      <pivotArea dataOnly="0" fieldPosition="0">
        <references count="1">
          <reference field="1" count="0"/>
        </references>
      </pivotArea>
    </format>
    <format dxfId="9">
      <pivotArea type="all" dataOnly="0" outline="0" fieldPosition="0"/>
    </format>
    <format dxfId="8">
      <pivotArea grandRow="1" outline="0" collapsedLevelsAreSubtotals="1" fieldPosition="0"/>
    </format>
    <format dxfId="7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  <format dxfId="6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1"/>
          </reference>
        </references>
      </pivotArea>
    </format>
    <format dxfId="5">
      <pivotArea field="2" grandCol="1" outline="0" collapsedLevelsAreSubtotals="1" axis="axisCol" fieldPosition="0">
        <references count="1">
          <reference field="4294967294" count="1" selected="0">
            <x v="1"/>
          </reference>
        </references>
      </pivotArea>
    </format>
    <format dxfId="4">
      <pivotArea type="all" dataOnly="0" outline="0" fieldPosition="0"/>
    </format>
    <format dxfId="3">
      <pivotArea field="2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">
      <pivotArea field="2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71EE45-7FDF-40E8-8633-01F2B2FD5C58}" name="Tabella pivot2" cacheId="1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D9" firstHeaderRow="1" firstDataRow="2" firstDataCol="1"/>
  <pivotFields count="8">
    <pivotField showAll="0"/>
    <pivotField axis="axisRow" showAll="0">
      <items count="5">
        <item x="0"/>
        <item x="1"/>
        <item x="2"/>
        <item x="3"/>
        <item t="default"/>
      </items>
    </pivotField>
    <pivotField axis="axisCol" showAll="0">
      <items count="5">
        <item m="1" x="3"/>
        <item m="1" x="2"/>
        <item x="0"/>
        <item x="1"/>
        <item t="default"/>
      </items>
    </pivotField>
    <pivotField dataField="1" showAll="0"/>
    <pivotField numFmtId="167" showAll="0"/>
    <pivotField numFmtId="167" showAll="0"/>
    <pivotField numFmtId="167" showAll="0"/>
    <pivotField numFmtId="167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3">
    <i>
      <x v="2"/>
    </i>
    <i>
      <x v="3"/>
    </i>
    <i t="grand">
      <x/>
    </i>
  </colItems>
  <dataFields count="1">
    <dataField name="Conteggio di   Q.TA'       " fld="3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583EB0-3644-4F12-BC12-8BF3CDD10254}" name="Tabella pivot3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D7" firstHeaderRow="1" firstDataRow="2" firstDataCol="1" rowPageCount="1" colPageCount="1"/>
  <pivotFields count="9">
    <pivotField axis="axisPage" multipleItemSelectionAllowed="1" showAll="0">
      <items count="13">
        <item x="5"/>
        <item x="8"/>
        <item x="2"/>
        <item x="11"/>
        <item x="4"/>
        <item x="7"/>
        <item x="1"/>
        <item x="10"/>
        <item x="3"/>
        <item x="6"/>
        <item x="0"/>
        <item x="9"/>
        <item t="default"/>
      </items>
    </pivotField>
    <pivotField showAll="0"/>
    <pivotField axis="axisRow" showAll="0">
      <items count="6">
        <item m="1" x="2"/>
        <item m="1" x="4"/>
        <item m="1" x="3"/>
        <item x="0"/>
        <item x="1"/>
        <item t="default"/>
      </items>
    </pivotField>
    <pivotField showAll="0"/>
    <pivotField numFmtId="167" showAll="0"/>
    <pivotField numFmtId="167" showAll="0"/>
    <pivotField numFmtId="167" showAll="0"/>
    <pivotField dataField="1" numFmtId="167" showAll="0"/>
    <pivotField axis="axisCol" showAll="0">
      <items count="3">
        <item x="0"/>
        <item x="1"/>
        <item t="default"/>
      </items>
    </pivotField>
  </pivotFields>
  <rowFields count="1">
    <field x="2"/>
  </rowFields>
  <rowItems count="3">
    <i>
      <x v="3"/>
    </i>
    <i>
      <x v="4"/>
    </i>
    <i t="grand">
      <x/>
    </i>
  </rowItems>
  <colFields count="1">
    <field x="8"/>
  </colFields>
  <colItems count="3">
    <i>
      <x/>
    </i>
    <i>
      <x v="1"/>
    </i>
    <i t="grand">
      <x/>
    </i>
  </colItems>
  <pageFields count="1">
    <pageField fld="0" hier="-1"/>
  </pageFields>
  <dataFields count="1">
    <dataField name="Somma di TOTALE SCONTATO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31AB7-DECE-4F3B-B40C-9948AE160289}">
  <dimension ref="L3:L41"/>
  <sheetViews>
    <sheetView tabSelected="1" topLeftCell="A6" workbookViewId="0">
      <selection activeCell="L6" sqref="L6"/>
    </sheetView>
  </sheetViews>
  <sheetFormatPr defaultRowHeight="15" x14ac:dyDescent="0.25"/>
  <cols>
    <col min="12" max="12" width="87.28515625" customWidth="1"/>
  </cols>
  <sheetData>
    <row r="3" spans="12:12" ht="20.25" x14ac:dyDescent="0.3">
      <c r="L3" s="2" t="s">
        <v>178</v>
      </c>
    </row>
    <row r="4" spans="12:12" x14ac:dyDescent="0.25">
      <c r="L4" s="1" t="s">
        <v>21</v>
      </c>
    </row>
    <row r="6" spans="12:12" ht="39.75" customHeight="1" x14ac:dyDescent="0.25">
      <c r="L6" s="82" t="e" vm="1">
        <v>#VALUE!</v>
      </c>
    </row>
    <row r="8" spans="12:12" ht="21" x14ac:dyDescent="0.25">
      <c r="L8" s="3" t="s">
        <v>0</v>
      </c>
    </row>
    <row r="9" spans="12:12" ht="21" x14ac:dyDescent="0.35">
      <c r="L9" s="4" t="s">
        <v>166</v>
      </c>
    </row>
    <row r="10" spans="12:12" x14ac:dyDescent="0.25">
      <c r="L10" s="6" t="s">
        <v>83</v>
      </c>
    </row>
    <row r="11" spans="12:12" x14ac:dyDescent="0.25">
      <c r="L11" s="6" t="s">
        <v>91</v>
      </c>
    </row>
    <row r="12" spans="12:12" x14ac:dyDescent="0.25">
      <c r="L12" s="6" t="s">
        <v>93</v>
      </c>
    </row>
    <row r="13" spans="12:12" x14ac:dyDescent="0.25">
      <c r="L13" s="6" t="s">
        <v>89</v>
      </c>
    </row>
    <row r="14" spans="12:12" x14ac:dyDescent="0.25">
      <c r="L14" s="8" t="s">
        <v>92</v>
      </c>
    </row>
    <row r="15" spans="12:12" x14ac:dyDescent="0.25">
      <c r="L15" s="8" t="s">
        <v>90</v>
      </c>
    </row>
    <row r="16" spans="12:12" x14ac:dyDescent="0.25">
      <c r="L16" s="8" t="s">
        <v>84</v>
      </c>
    </row>
    <row r="17" spans="12:12" x14ac:dyDescent="0.25">
      <c r="L17" s="8" t="s">
        <v>85</v>
      </c>
    </row>
    <row r="18" spans="12:12" x14ac:dyDescent="0.25">
      <c r="L18" s="8" t="s">
        <v>86</v>
      </c>
    </row>
    <row r="19" spans="12:12" x14ac:dyDescent="0.25">
      <c r="L19" s="6" t="s">
        <v>87</v>
      </c>
    </row>
    <row r="20" spans="12:12" x14ac:dyDescent="0.25">
      <c r="L20" s="6" t="s">
        <v>88</v>
      </c>
    </row>
    <row r="21" spans="12:12" x14ac:dyDescent="0.25">
      <c r="L21" s="6" t="s">
        <v>94</v>
      </c>
    </row>
    <row r="22" spans="12:12" x14ac:dyDescent="0.25">
      <c r="L22" s="6" t="s">
        <v>95</v>
      </c>
    </row>
    <row r="23" spans="12:12" x14ac:dyDescent="0.25">
      <c r="L23" s="6" t="s">
        <v>96</v>
      </c>
    </row>
    <row r="26" spans="12:12" ht="21" x14ac:dyDescent="0.25">
      <c r="L26" s="3" t="s">
        <v>31</v>
      </c>
    </row>
    <row r="27" spans="12:12" ht="21" x14ac:dyDescent="0.25">
      <c r="L27" s="10" t="s">
        <v>126</v>
      </c>
    </row>
    <row r="28" spans="12:12" ht="21" x14ac:dyDescent="0.25">
      <c r="L28" s="10" t="s">
        <v>167</v>
      </c>
    </row>
    <row r="29" spans="12:12" ht="21" x14ac:dyDescent="0.25">
      <c r="L29" s="10" t="s">
        <v>32</v>
      </c>
    </row>
    <row r="30" spans="12:12" x14ac:dyDescent="0.25">
      <c r="L30" s="8"/>
    </row>
    <row r="41" spans="12:12" x14ac:dyDescent="0.25">
      <c r="L41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0D4FD-4B08-4649-B810-B855187861AC}">
  <dimension ref="A1:G29"/>
  <sheetViews>
    <sheetView workbookViewId="0">
      <selection activeCell="C6" sqref="C6"/>
    </sheetView>
  </sheetViews>
  <sheetFormatPr defaultRowHeight="15" x14ac:dyDescent="0.25"/>
  <cols>
    <col min="1" max="1" width="17.28515625" bestFit="1" customWidth="1"/>
    <col min="2" max="2" width="13" bestFit="1" customWidth="1"/>
    <col min="3" max="3" width="9.140625" bestFit="1" customWidth="1"/>
    <col min="4" max="4" width="12.7109375" bestFit="1" customWidth="1"/>
    <col min="5" max="5" width="9.140625" bestFit="1" customWidth="1"/>
    <col min="6" max="6" width="18.28515625" bestFit="1" customWidth="1"/>
    <col min="7" max="7" width="6" bestFit="1" customWidth="1"/>
  </cols>
  <sheetData>
    <row r="1" spans="1:7" ht="15.75" thickBot="1" x14ac:dyDescent="0.3">
      <c r="A1" s="64" t="s">
        <v>179</v>
      </c>
      <c r="B1" s="65" t="s">
        <v>209</v>
      </c>
    </row>
    <row r="2" spans="1:7" ht="15.75" thickBot="1" x14ac:dyDescent="0.3"/>
    <row r="3" spans="1:7" x14ac:dyDescent="0.25">
      <c r="A3" s="11"/>
      <c r="B3" s="58" t="s">
        <v>208</v>
      </c>
      <c r="C3" s="12"/>
      <c r="D3" s="12"/>
      <c r="E3" s="12"/>
      <c r="F3" s="12"/>
      <c r="G3" s="13"/>
    </row>
    <row r="4" spans="1:7" ht="75" x14ac:dyDescent="0.25">
      <c r="A4" s="14"/>
      <c r="B4" t="s">
        <v>227</v>
      </c>
      <c r="D4" t="s">
        <v>214</v>
      </c>
      <c r="F4" s="25" t="s">
        <v>210</v>
      </c>
      <c r="G4" s="68" t="s">
        <v>211</v>
      </c>
    </row>
    <row r="5" spans="1:7" x14ac:dyDescent="0.25">
      <c r="A5" s="59" t="s">
        <v>205</v>
      </c>
      <c r="B5" t="s">
        <v>207</v>
      </c>
      <c r="C5" t="s">
        <v>212</v>
      </c>
      <c r="D5" t="s">
        <v>207</v>
      </c>
      <c r="E5" t="s">
        <v>212</v>
      </c>
      <c r="F5" s="25"/>
      <c r="G5" s="68"/>
    </row>
    <row r="6" spans="1:7" x14ac:dyDescent="0.25">
      <c r="A6" s="62" t="s">
        <v>190</v>
      </c>
      <c r="B6" s="63">
        <v>3400</v>
      </c>
      <c r="C6" s="63">
        <v>85</v>
      </c>
      <c r="D6" s="63"/>
      <c r="E6" s="63"/>
      <c r="F6" s="63">
        <v>3400</v>
      </c>
      <c r="G6" s="66">
        <v>85</v>
      </c>
    </row>
    <row r="7" spans="1:7" x14ac:dyDescent="0.25">
      <c r="A7" s="62" t="s">
        <v>186</v>
      </c>
      <c r="B7" s="63"/>
      <c r="C7" s="63"/>
      <c r="D7" s="63">
        <v>10240</v>
      </c>
      <c r="E7" s="63">
        <v>16</v>
      </c>
      <c r="F7" s="63">
        <v>10240</v>
      </c>
      <c r="G7" s="66">
        <v>16</v>
      </c>
    </row>
    <row r="8" spans="1:7" x14ac:dyDescent="0.25">
      <c r="A8" s="62" t="s">
        <v>188</v>
      </c>
      <c r="B8" s="63"/>
      <c r="C8" s="63"/>
      <c r="D8" s="63">
        <v>14880</v>
      </c>
      <c r="E8" s="63">
        <v>31</v>
      </c>
      <c r="F8" s="63">
        <v>14880</v>
      </c>
      <c r="G8" s="66">
        <v>31</v>
      </c>
    </row>
    <row r="9" spans="1:7" x14ac:dyDescent="0.25">
      <c r="A9" s="62" t="s">
        <v>192</v>
      </c>
      <c r="B9" s="63"/>
      <c r="C9" s="63"/>
      <c r="D9" s="63">
        <v>4560</v>
      </c>
      <c r="E9" s="63">
        <v>19</v>
      </c>
      <c r="F9" s="63">
        <v>4560</v>
      </c>
      <c r="G9" s="66">
        <v>19</v>
      </c>
    </row>
    <row r="10" spans="1:7" ht="15.75" thickBot="1" x14ac:dyDescent="0.3">
      <c r="A10" s="60" t="s">
        <v>204</v>
      </c>
      <c r="B10" s="61">
        <v>3400</v>
      </c>
      <c r="C10" s="61">
        <v>85</v>
      </c>
      <c r="D10" s="61">
        <v>29680</v>
      </c>
      <c r="E10" s="61">
        <v>66</v>
      </c>
      <c r="F10" s="61">
        <v>33080</v>
      </c>
      <c r="G10" s="67">
        <v>151</v>
      </c>
    </row>
    <row r="29" ht="15.75" thickBo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15742-F30F-42C4-A946-C812A5EEF4BD}">
  <dimension ref="A3:D9"/>
  <sheetViews>
    <sheetView workbookViewId="0">
      <selection activeCell="A3" sqref="A3"/>
    </sheetView>
  </sheetViews>
  <sheetFormatPr defaultRowHeight="15" x14ac:dyDescent="0.25"/>
  <cols>
    <col min="1" max="1" width="20.7109375" bestFit="1" customWidth="1"/>
    <col min="2" max="2" width="20.140625" bestFit="1" customWidth="1"/>
    <col min="3" max="3" width="10" bestFit="1" customWidth="1"/>
    <col min="4" max="4" width="17.28515625" bestFit="1" customWidth="1"/>
  </cols>
  <sheetData>
    <row r="3" spans="1:4" x14ac:dyDescent="0.25">
      <c r="A3" s="56" t="s">
        <v>213</v>
      </c>
      <c r="B3" s="56" t="s">
        <v>203</v>
      </c>
    </row>
    <row r="4" spans="1:4" x14ac:dyDescent="0.25">
      <c r="A4" s="56" t="s">
        <v>205</v>
      </c>
      <c r="B4" t="s">
        <v>227</v>
      </c>
      <c r="C4" t="s">
        <v>214</v>
      </c>
      <c r="D4" t="s">
        <v>204</v>
      </c>
    </row>
    <row r="5" spans="1:4" x14ac:dyDescent="0.25">
      <c r="A5" s="57" t="s">
        <v>190</v>
      </c>
      <c r="B5">
        <v>3</v>
      </c>
      <c r="D5">
        <v>3</v>
      </c>
    </row>
    <row r="6" spans="1:4" x14ac:dyDescent="0.25">
      <c r="A6" s="57" t="s">
        <v>186</v>
      </c>
      <c r="C6">
        <v>3</v>
      </c>
      <c r="D6">
        <v>3</v>
      </c>
    </row>
    <row r="7" spans="1:4" x14ac:dyDescent="0.25">
      <c r="A7" s="57" t="s">
        <v>188</v>
      </c>
      <c r="C7">
        <v>3</v>
      </c>
      <c r="D7">
        <v>3</v>
      </c>
    </row>
    <row r="8" spans="1:4" x14ac:dyDescent="0.25">
      <c r="A8" s="57" t="s">
        <v>192</v>
      </c>
      <c r="C8">
        <v>3</v>
      </c>
      <c r="D8">
        <v>3</v>
      </c>
    </row>
    <row r="9" spans="1:4" x14ac:dyDescent="0.25">
      <c r="A9" s="57" t="s">
        <v>204</v>
      </c>
      <c r="B9">
        <v>3</v>
      </c>
      <c r="C9">
        <v>9</v>
      </c>
      <c r="D9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D2F88-81B0-4A04-82BF-60C6CDFD51D4}">
  <dimension ref="A1:D7"/>
  <sheetViews>
    <sheetView workbookViewId="0">
      <selection activeCell="A3" sqref="A3"/>
    </sheetView>
  </sheetViews>
  <sheetFormatPr defaultRowHeight="15" x14ac:dyDescent="0.25"/>
  <cols>
    <col min="1" max="1" width="26.5703125" bestFit="1" customWidth="1"/>
    <col min="2" max="2" width="20.140625" bestFit="1" customWidth="1"/>
    <col min="3" max="3" width="6.28515625" bestFit="1" customWidth="1"/>
    <col min="4" max="4" width="17.28515625" bestFit="1" customWidth="1"/>
  </cols>
  <sheetData>
    <row r="1" spans="1:4" x14ac:dyDescent="0.25">
      <c r="A1" s="56" t="s">
        <v>179</v>
      </c>
      <c r="B1" t="s">
        <v>209</v>
      </c>
    </row>
    <row r="3" spans="1:4" x14ac:dyDescent="0.25">
      <c r="A3" s="56" t="s">
        <v>206</v>
      </c>
      <c r="B3" s="56" t="s">
        <v>203</v>
      </c>
    </row>
    <row r="4" spans="1:4" x14ac:dyDescent="0.25">
      <c r="A4" s="56" t="s">
        <v>205</v>
      </c>
      <c r="B4" t="s">
        <v>225</v>
      </c>
      <c r="C4" t="s">
        <v>226</v>
      </c>
      <c r="D4" t="s">
        <v>204</v>
      </c>
    </row>
    <row r="5" spans="1:4" x14ac:dyDescent="0.25">
      <c r="A5" s="57" t="s">
        <v>227</v>
      </c>
      <c r="B5">
        <v>2000</v>
      </c>
      <c r="C5">
        <v>1400</v>
      </c>
      <c r="D5">
        <v>3400</v>
      </c>
    </row>
    <row r="6" spans="1:4" x14ac:dyDescent="0.25">
      <c r="A6" s="57" t="s">
        <v>214</v>
      </c>
      <c r="B6">
        <v>29680</v>
      </c>
      <c r="D6">
        <v>29680</v>
      </c>
    </row>
    <row r="7" spans="1:4" x14ac:dyDescent="0.25">
      <c r="A7" s="57" t="s">
        <v>204</v>
      </c>
      <c r="B7">
        <v>31680</v>
      </c>
      <c r="C7">
        <v>1400</v>
      </c>
      <c r="D7">
        <v>33080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36BFE-7F74-494A-A858-AA6D77FBD473}">
  <dimension ref="A2:F12"/>
  <sheetViews>
    <sheetView workbookViewId="0">
      <selection activeCell="J9" sqref="J9"/>
    </sheetView>
  </sheetViews>
  <sheetFormatPr defaultRowHeight="15" x14ac:dyDescent="0.25"/>
  <cols>
    <col min="1" max="1" width="12.28515625" customWidth="1"/>
    <col min="6" max="6" width="10.42578125" customWidth="1"/>
  </cols>
  <sheetData>
    <row r="2" spans="1:6" x14ac:dyDescent="0.25">
      <c r="B2" t="s">
        <v>228</v>
      </c>
    </row>
    <row r="4" spans="1:6" ht="15.75" thickBot="1" x14ac:dyDescent="0.3"/>
    <row r="5" spans="1:6" ht="45" x14ac:dyDescent="0.25">
      <c r="B5" s="54" t="s">
        <v>182</v>
      </c>
      <c r="C5" s="54" t="s">
        <v>183</v>
      </c>
      <c r="D5" s="54" t="s">
        <v>184</v>
      </c>
      <c r="E5" s="54" t="s">
        <v>201</v>
      </c>
      <c r="F5" s="76" t="s">
        <v>202</v>
      </c>
    </row>
    <row r="6" spans="1:6" x14ac:dyDescent="0.25">
      <c r="A6" s="81" t="s">
        <v>217</v>
      </c>
      <c r="B6" s="71">
        <f>riepilogo!M18</f>
        <v>14.666666666666666</v>
      </c>
      <c r="C6" s="71">
        <f>riepilogo!N18</f>
        <v>437.5</v>
      </c>
      <c r="D6" s="71">
        <f>riepilogo!O18</f>
        <v>3550</v>
      </c>
      <c r="E6" s="71">
        <f>riepilogo!P18</f>
        <v>710</v>
      </c>
      <c r="F6" s="71">
        <f>riepilogo!Q18</f>
        <v>2840</v>
      </c>
    </row>
    <row r="7" spans="1:6" x14ac:dyDescent="0.25">
      <c r="A7" s="81" t="s">
        <v>218</v>
      </c>
      <c r="B7" s="71">
        <f>riepilogo!M19</f>
        <v>75</v>
      </c>
      <c r="C7" s="71">
        <f>riepilogo!N19</f>
        <v>800</v>
      </c>
      <c r="D7" s="71">
        <f>riepilogo!O19</f>
        <v>7200</v>
      </c>
      <c r="E7" s="71">
        <f>riepilogo!P19</f>
        <v>1440</v>
      </c>
      <c r="F7" s="71">
        <f>riepilogo!Q19</f>
        <v>5760</v>
      </c>
    </row>
    <row r="8" spans="1:6" x14ac:dyDescent="0.25">
      <c r="A8" s="81" t="s">
        <v>219</v>
      </c>
      <c r="B8" s="71">
        <f>riepilogo!M20</f>
        <v>4</v>
      </c>
      <c r="C8" s="71">
        <f>riepilogo!N20</f>
        <v>50</v>
      </c>
      <c r="D8" s="71">
        <f>riepilogo!O20</f>
        <v>750</v>
      </c>
      <c r="E8" s="71">
        <f>riepilogo!P20</f>
        <v>150</v>
      </c>
      <c r="F8" s="71">
        <f>riepilogo!Q20</f>
        <v>600</v>
      </c>
    </row>
    <row r="9" spans="1:6" x14ac:dyDescent="0.25">
      <c r="A9" s="72" t="s">
        <v>220</v>
      </c>
      <c r="B9" s="71">
        <f>riepilogo!M21</f>
        <v>4</v>
      </c>
      <c r="C9" s="71">
        <f>riepilogo!N21</f>
        <v>0</v>
      </c>
      <c r="D9" s="71">
        <f>riepilogo!O21</f>
        <v>0</v>
      </c>
      <c r="E9" s="71">
        <f>riepilogo!P21</f>
        <v>0</v>
      </c>
      <c r="F9" s="71">
        <f>riepilogo!Q21</f>
        <v>0</v>
      </c>
    </row>
    <row r="11" spans="1:6" x14ac:dyDescent="0.25">
      <c r="A11" s="78" t="s">
        <v>223</v>
      </c>
      <c r="B11" s="77">
        <f>riepilogo!R1</f>
        <v>10</v>
      </c>
    </row>
    <row r="12" spans="1:6" x14ac:dyDescent="0.25">
      <c r="A12" s="78" t="s">
        <v>224</v>
      </c>
      <c r="B12" s="77">
        <f>riepilogo!R2</f>
        <v>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6F2BE-093A-4FFF-A695-DFB7A13DD6F2}">
  <sheetPr>
    <pageSetUpPr fitToPage="1"/>
  </sheetPr>
  <dimension ref="A1:R39"/>
  <sheetViews>
    <sheetView workbookViewId="0">
      <selection activeCell="Q1" sqref="Q1:Q2"/>
    </sheetView>
  </sheetViews>
  <sheetFormatPr defaultRowHeight="15" x14ac:dyDescent="0.25"/>
  <cols>
    <col min="10" max="10" width="13.140625" customWidth="1"/>
    <col min="11" max="11" width="21.7109375" customWidth="1"/>
    <col min="12" max="12" width="16.42578125" bestFit="1" customWidth="1"/>
    <col min="13" max="13" width="9.42578125" bestFit="1" customWidth="1"/>
    <col min="14" max="14" width="12.140625" customWidth="1"/>
    <col min="15" max="15" width="14.140625" bestFit="1" customWidth="1"/>
    <col min="16" max="16" width="10.7109375" bestFit="1" customWidth="1"/>
    <col min="17" max="17" width="11.7109375" bestFit="1" customWidth="1"/>
  </cols>
  <sheetData>
    <row r="1" spans="1:18" x14ac:dyDescent="0.25">
      <c r="J1" t="s">
        <v>222</v>
      </c>
      <c r="K1" s="44">
        <v>1000</v>
      </c>
      <c r="P1" s="77"/>
      <c r="Q1" s="78" t="s">
        <v>223</v>
      </c>
      <c r="R1" s="77">
        <f>COUNTIF(R4:R15,"=ALTE")</f>
        <v>10</v>
      </c>
    </row>
    <row r="2" spans="1:18" ht="15.75" thickBot="1" x14ac:dyDescent="0.3">
      <c r="A2" t="s">
        <v>20</v>
      </c>
      <c r="B2" s="9">
        <v>20</v>
      </c>
      <c r="P2" s="77"/>
      <c r="Q2" s="78" t="s">
        <v>224</v>
      </c>
      <c r="R2" s="77">
        <f>COUNTIF(R4:R15,"=BASSE")</f>
        <v>2</v>
      </c>
    </row>
    <row r="3" spans="1:18" ht="30" x14ac:dyDescent="0.25">
      <c r="A3" t="s">
        <v>19</v>
      </c>
      <c r="J3" s="53" t="s">
        <v>179</v>
      </c>
      <c r="K3" s="54" t="s">
        <v>180</v>
      </c>
      <c r="L3" s="54" t="s">
        <v>181</v>
      </c>
      <c r="M3" s="54" t="s">
        <v>182</v>
      </c>
      <c r="N3" s="54" t="s">
        <v>183</v>
      </c>
      <c r="O3" s="54" t="s">
        <v>184</v>
      </c>
      <c r="P3" s="54" t="s">
        <v>201</v>
      </c>
      <c r="Q3" s="76" t="s">
        <v>202</v>
      </c>
      <c r="R3" s="55" t="s">
        <v>221</v>
      </c>
    </row>
    <row r="4" spans="1:18" x14ac:dyDescent="0.25">
      <c r="A4" t="s">
        <v>7</v>
      </c>
      <c r="J4" s="46" t="s">
        <v>199</v>
      </c>
      <c r="K4" s="27" t="s">
        <v>190</v>
      </c>
      <c r="L4" s="27" t="s">
        <v>227</v>
      </c>
      <c r="M4" s="27">
        <v>75</v>
      </c>
      <c r="N4" s="51">
        <v>50</v>
      </c>
      <c r="O4" s="51">
        <f t="shared" ref="O4:O15" si="0">M4*N4</f>
        <v>3750</v>
      </c>
      <c r="P4" s="51">
        <f t="shared" ref="P4:P15" si="1">O4*$B$2%</f>
        <v>750</v>
      </c>
      <c r="Q4" s="51">
        <f t="shared" ref="Q4:Q15" si="2">O4-P4</f>
        <v>3000</v>
      </c>
      <c r="R4" s="47" t="str">
        <f>IF(Q4&gt;$K$1,"ALTE","BASSE")</f>
        <v>ALTE</v>
      </c>
    </row>
    <row r="5" spans="1:18" x14ac:dyDescent="0.25">
      <c r="A5" t="s">
        <v>8</v>
      </c>
      <c r="J5" s="46" t="s">
        <v>195</v>
      </c>
      <c r="K5" s="27" t="s">
        <v>190</v>
      </c>
      <c r="L5" s="27" t="s">
        <v>227</v>
      </c>
      <c r="M5" s="27">
        <v>15</v>
      </c>
      <c r="N5" s="51">
        <v>50</v>
      </c>
      <c r="O5" s="51">
        <f t="shared" si="0"/>
        <v>750</v>
      </c>
      <c r="P5" s="51">
        <f t="shared" si="1"/>
        <v>150</v>
      </c>
      <c r="Q5" s="51">
        <f t="shared" si="2"/>
        <v>600</v>
      </c>
      <c r="R5" s="47" t="str">
        <f t="shared" ref="R5:R15" si="3">IF(Q5&gt;$K$1,"ALTE","BASSE")</f>
        <v>BASSE</v>
      </c>
    </row>
    <row r="6" spans="1:18" x14ac:dyDescent="0.25">
      <c r="A6" t="s">
        <v>9</v>
      </c>
      <c r="J6" s="46" t="s">
        <v>189</v>
      </c>
      <c r="K6" s="27" t="s">
        <v>190</v>
      </c>
      <c r="L6" s="27" t="s">
        <v>227</v>
      </c>
      <c r="M6" s="27">
        <v>20</v>
      </c>
      <c r="N6" s="51">
        <v>50</v>
      </c>
      <c r="O6" s="51">
        <f t="shared" si="0"/>
        <v>1000</v>
      </c>
      <c r="P6" s="51">
        <f t="shared" si="1"/>
        <v>200</v>
      </c>
      <c r="Q6" s="51">
        <f t="shared" si="2"/>
        <v>800</v>
      </c>
      <c r="R6" s="47" t="str">
        <f t="shared" si="3"/>
        <v>BASSE</v>
      </c>
    </row>
    <row r="7" spans="1:18" x14ac:dyDescent="0.25">
      <c r="A7" t="s">
        <v>10</v>
      </c>
      <c r="J7" s="46" t="s">
        <v>197</v>
      </c>
      <c r="K7" s="27" t="s">
        <v>186</v>
      </c>
      <c r="L7" s="27" t="s">
        <v>214</v>
      </c>
      <c r="M7" s="27">
        <v>4</v>
      </c>
      <c r="N7" s="51">
        <v>800</v>
      </c>
      <c r="O7" s="51">
        <f t="shared" si="0"/>
        <v>3200</v>
      </c>
      <c r="P7" s="51">
        <f t="shared" si="1"/>
        <v>640</v>
      </c>
      <c r="Q7" s="51">
        <f t="shared" si="2"/>
        <v>2560</v>
      </c>
      <c r="R7" s="47" t="str">
        <f t="shared" si="3"/>
        <v>ALTE</v>
      </c>
    </row>
    <row r="8" spans="1:18" x14ac:dyDescent="0.25">
      <c r="A8" t="s">
        <v>11</v>
      </c>
      <c r="J8" s="46" t="s">
        <v>193</v>
      </c>
      <c r="K8" s="27" t="s">
        <v>186</v>
      </c>
      <c r="L8" s="27" t="s">
        <v>214</v>
      </c>
      <c r="M8" s="27">
        <v>7</v>
      </c>
      <c r="N8" s="51">
        <v>800</v>
      </c>
      <c r="O8" s="51">
        <f t="shared" si="0"/>
        <v>5600</v>
      </c>
      <c r="P8" s="51">
        <f t="shared" si="1"/>
        <v>1120</v>
      </c>
      <c r="Q8" s="51">
        <f t="shared" si="2"/>
        <v>4480</v>
      </c>
      <c r="R8" s="47" t="str">
        <f t="shared" si="3"/>
        <v>ALTE</v>
      </c>
    </row>
    <row r="9" spans="1:18" x14ac:dyDescent="0.25">
      <c r="A9" t="s">
        <v>12</v>
      </c>
      <c r="J9" s="46" t="s">
        <v>185</v>
      </c>
      <c r="K9" s="27" t="s">
        <v>186</v>
      </c>
      <c r="L9" s="27" t="s">
        <v>214</v>
      </c>
      <c r="M9" s="27">
        <v>5</v>
      </c>
      <c r="N9" s="51">
        <v>800</v>
      </c>
      <c r="O9" s="51">
        <f t="shared" si="0"/>
        <v>4000</v>
      </c>
      <c r="P9" s="51">
        <f t="shared" si="1"/>
        <v>800</v>
      </c>
      <c r="Q9" s="51">
        <f t="shared" si="2"/>
        <v>3200</v>
      </c>
      <c r="R9" s="47" t="str">
        <f t="shared" si="3"/>
        <v>ALTE</v>
      </c>
    </row>
    <row r="10" spans="1:18" x14ac:dyDescent="0.25">
      <c r="A10" t="s">
        <v>13</v>
      </c>
      <c r="J10" s="46" t="s">
        <v>198</v>
      </c>
      <c r="K10" s="27" t="s">
        <v>188</v>
      </c>
      <c r="L10" s="27" t="s">
        <v>214</v>
      </c>
      <c r="M10" s="27">
        <v>9</v>
      </c>
      <c r="N10" s="51">
        <v>600</v>
      </c>
      <c r="O10" s="51">
        <f t="shared" si="0"/>
        <v>5400</v>
      </c>
      <c r="P10" s="51">
        <f t="shared" si="1"/>
        <v>1080</v>
      </c>
      <c r="Q10" s="51">
        <f t="shared" si="2"/>
        <v>4320</v>
      </c>
      <c r="R10" s="47" t="str">
        <f t="shared" si="3"/>
        <v>ALTE</v>
      </c>
    </row>
    <row r="11" spans="1:18" x14ac:dyDescent="0.25">
      <c r="A11" t="s">
        <v>14</v>
      </c>
      <c r="J11" s="46" t="s">
        <v>194</v>
      </c>
      <c r="K11" s="27" t="s">
        <v>188</v>
      </c>
      <c r="L11" s="27" t="s">
        <v>214</v>
      </c>
      <c r="M11" s="27">
        <v>12</v>
      </c>
      <c r="N11" s="51">
        <v>600</v>
      </c>
      <c r="O11" s="51">
        <f t="shared" si="0"/>
        <v>7200</v>
      </c>
      <c r="P11" s="51">
        <f t="shared" si="1"/>
        <v>1440</v>
      </c>
      <c r="Q11" s="51">
        <f t="shared" si="2"/>
        <v>5760</v>
      </c>
      <c r="R11" s="47" t="str">
        <f t="shared" si="3"/>
        <v>ALTE</v>
      </c>
    </row>
    <row r="12" spans="1:18" x14ac:dyDescent="0.25">
      <c r="A12" t="s">
        <v>15</v>
      </c>
      <c r="J12" s="46" t="s">
        <v>187</v>
      </c>
      <c r="K12" s="27" t="s">
        <v>188</v>
      </c>
      <c r="L12" s="27" t="s">
        <v>214</v>
      </c>
      <c r="M12" s="27">
        <v>10</v>
      </c>
      <c r="N12" s="51">
        <v>600</v>
      </c>
      <c r="O12" s="51">
        <f t="shared" si="0"/>
        <v>6000</v>
      </c>
      <c r="P12" s="51">
        <f t="shared" si="1"/>
        <v>1200</v>
      </c>
      <c r="Q12" s="51">
        <f t="shared" si="2"/>
        <v>4800</v>
      </c>
      <c r="R12" s="47" t="str">
        <f t="shared" si="3"/>
        <v>ALTE</v>
      </c>
    </row>
    <row r="13" spans="1:18" x14ac:dyDescent="0.25">
      <c r="A13" t="s">
        <v>16</v>
      </c>
      <c r="J13" s="46" t="s">
        <v>200</v>
      </c>
      <c r="K13" s="27" t="s">
        <v>192</v>
      </c>
      <c r="L13" s="27" t="s">
        <v>214</v>
      </c>
      <c r="M13" s="27">
        <v>6</v>
      </c>
      <c r="N13" s="51">
        <v>300</v>
      </c>
      <c r="O13" s="51">
        <f t="shared" si="0"/>
        <v>1800</v>
      </c>
      <c r="P13" s="51">
        <f t="shared" si="1"/>
        <v>360</v>
      </c>
      <c r="Q13" s="51">
        <f t="shared" si="2"/>
        <v>1440</v>
      </c>
      <c r="R13" s="47" t="str">
        <f t="shared" si="3"/>
        <v>ALTE</v>
      </c>
    </row>
    <row r="14" spans="1:18" x14ac:dyDescent="0.25">
      <c r="A14" t="s">
        <v>17</v>
      </c>
      <c r="J14" s="46" t="s">
        <v>196</v>
      </c>
      <c r="K14" s="27" t="s">
        <v>192</v>
      </c>
      <c r="L14" s="27" t="s">
        <v>214</v>
      </c>
      <c r="M14" s="27">
        <v>5</v>
      </c>
      <c r="N14" s="51">
        <v>300</v>
      </c>
      <c r="O14" s="51">
        <f t="shared" si="0"/>
        <v>1500</v>
      </c>
      <c r="P14" s="51">
        <f t="shared" si="1"/>
        <v>300</v>
      </c>
      <c r="Q14" s="51">
        <f t="shared" si="2"/>
        <v>1200</v>
      </c>
      <c r="R14" s="47" t="str">
        <f t="shared" si="3"/>
        <v>ALTE</v>
      </c>
    </row>
    <row r="15" spans="1:18" ht="15.75" thickBot="1" x14ac:dyDescent="0.3">
      <c r="A15" t="s">
        <v>18</v>
      </c>
      <c r="J15" s="48" t="s">
        <v>191</v>
      </c>
      <c r="K15" s="49" t="s">
        <v>192</v>
      </c>
      <c r="L15" s="49" t="s">
        <v>214</v>
      </c>
      <c r="M15" s="49">
        <v>8</v>
      </c>
      <c r="N15" s="52">
        <v>300</v>
      </c>
      <c r="O15" s="52">
        <f t="shared" si="0"/>
        <v>2400</v>
      </c>
      <c r="P15" s="52">
        <f t="shared" si="1"/>
        <v>480</v>
      </c>
      <c r="Q15" s="52">
        <f t="shared" si="2"/>
        <v>1920</v>
      </c>
      <c r="R15" s="50" t="str">
        <f t="shared" si="3"/>
        <v>ALTE</v>
      </c>
    </row>
    <row r="16" spans="1:18" ht="15.75" thickBot="1" x14ac:dyDescent="0.3">
      <c r="A16" t="s">
        <v>29</v>
      </c>
      <c r="M16">
        <f>SUM(M4:M15)</f>
        <v>176</v>
      </c>
      <c r="O16" s="73">
        <f>SUM(O4:O15)</f>
        <v>42600</v>
      </c>
      <c r="P16" s="74">
        <f t="shared" ref="P16:Q16" si="4">SUM(P4:P15)</f>
        <v>8520</v>
      </c>
      <c r="Q16" s="75">
        <f t="shared" si="4"/>
        <v>34080</v>
      </c>
    </row>
    <row r="17" spans="1:17" x14ac:dyDescent="0.25">
      <c r="J17" s="69" t="s">
        <v>216</v>
      </c>
      <c r="K17" s="44">
        <v>20</v>
      </c>
      <c r="M17">
        <f>SUMIF(M4:M15,"&gt;20")</f>
        <v>75</v>
      </c>
      <c r="Q17" s="70">
        <f>SUMIF(Q4:Q15,"&gt;4000")</f>
        <v>19360</v>
      </c>
    </row>
    <row r="18" spans="1:17" x14ac:dyDescent="0.25">
      <c r="L18" s="45" t="s">
        <v>217</v>
      </c>
      <c r="M18" s="71">
        <f>AVERAGE(M4:M15)</f>
        <v>14.666666666666666</v>
      </c>
      <c r="N18" s="71">
        <f t="shared" ref="N18:Q18" si="5">AVERAGE(N4:N15)</f>
        <v>437.5</v>
      </c>
      <c r="O18" s="71">
        <f t="shared" si="5"/>
        <v>3550</v>
      </c>
      <c r="P18" s="71">
        <f t="shared" si="5"/>
        <v>710</v>
      </c>
      <c r="Q18" s="71">
        <f t="shared" si="5"/>
        <v>2840</v>
      </c>
    </row>
    <row r="19" spans="1:17" x14ac:dyDescent="0.25">
      <c r="L19" s="45" t="s">
        <v>218</v>
      </c>
      <c r="M19" s="27">
        <f>MAX(M4:M15)</f>
        <v>75</v>
      </c>
      <c r="N19" s="27">
        <f t="shared" ref="N19:Q19" si="6">MAX(N4:N15)</f>
        <v>800</v>
      </c>
      <c r="O19" s="27">
        <f t="shared" si="6"/>
        <v>7200</v>
      </c>
      <c r="P19" s="27">
        <f t="shared" si="6"/>
        <v>1440</v>
      </c>
      <c r="Q19" s="27">
        <f t="shared" si="6"/>
        <v>5760</v>
      </c>
    </row>
    <row r="20" spans="1:17" ht="15.75" x14ac:dyDescent="0.25">
      <c r="A20" s="5" t="s">
        <v>1</v>
      </c>
      <c r="L20" s="45" t="s">
        <v>219</v>
      </c>
      <c r="M20" s="27">
        <f>MIN(M4:M15)</f>
        <v>4</v>
      </c>
      <c r="N20" s="27">
        <f t="shared" ref="N20:Q20" si="7">MIN(N4:N15)</f>
        <v>50</v>
      </c>
      <c r="O20" s="27">
        <f t="shared" si="7"/>
        <v>750</v>
      </c>
      <c r="P20" s="27">
        <f t="shared" si="7"/>
        <v>150</v>
      </c>
      <c r="Q20" s="27">
        <f t="shared" si="7"/>
        <v>600</v>
      </c>
    </row>
    <row r="21" spans="1:17" x14ac:dyDescent="0.25">
      <c r="A21" s="6"/>
      <c r="L21" s="72" t="s">
        <v>220</v>
      </c>
      <c r="M21">
        <f>COUNTIF(M4:M15,"&gt;10")</f>
        <v>4</v>
      </c>
    </row>
    <row r="22" spans="1:17" x14ac:dyDescent="0.25">
      <c r="A22" s="7" t="s">
        <v>176</v>
      </c>
    </row>
    <row r="23" spans="1:17" x14ac:dyDescent="0.25">
      <c r="A23" s="7" t="s">
        <v>177</v>
      </c>
    </row>
    <row r="24" spans="1:17" x14ac:dyDescent="0.25">
      <c r="A24" s="7" t="s">
        <v>2</v>
      </c>
    </row>
    <row r="25" spans="1:17" x14ac:dyDescent="0.25">
      <c r="A25" s="8" t="s">
        <v>3</v>
      </c>
    </row>
    <row r="26" spans="1:17" x14ac:dyDescent="0.25">
      <c r="A26" s="8" t="s">
        <v>4</v>
      </c>
    </row>
    <row r="27" spans="1:17" x14ac:dyDescent="0.25">
      <c r="A27" s="7" t="s">
        <v>5</v>
      </c>
    </row>
    <row r="28" spans="1:17" x14ac:dyDescent="0.25">
      <c r="A28" s="8" t="s">
        <v>215</v>
      </c>
    </row>
    <row r="29" spans="1:17" x14ac:dyDescent="0.25">
      <c r="A29" s="8" t="s">
        <v>27</v>
      </c>
    </row>
    <row r="30" spans="1:17" x14ac:dyDescent="0.25">
      <c r="A30" s="8" t="s">
        <v>26</v>
      </c>
    </row>
    <row r="31" spans="1:17" x14ac:dyDescent="0.25">
      <c r="A31" s="8" t="s">
        <v>6</v>
      </c>
    </row>
    <row r="32" spans="1:17" x14ac:dyDescent="0.25">
      <c r="A32" s="8" t="s">
        <v>25</v>
      </c>
    </row>
    <row r="33" spans="1:16" x14ac:dyDescent="0.25">
      <c r="A33" s="7" t="s">
        <v>28</v>
      </c>
      <c r="P33" s="79">
        <v>8.2314814814814813E-2</v>
      </c>
    </row>
    <row r="34" spans="1:16" ht="20.25" x14ac:dyDescent="0.25">
      <c r="A34" s="7" t="s">
        <v>98</v>
      </c>
      <c r="P34" s="80">
        <v>10</v>
      </c>
    </row>
    <row r="35" spans="1:16" x14ac:dyDescent="0.25">
      <c r="A35" s="7" t="s">
        <v>22</v>
      </c>
    </row>
    <row r="36" spans="1:16" x14ac:dyDescent="0.25">
      <c r="A36" s="7" t="s">
        <v>23</v>
      </c>
    </row>
    <row r="37" spans="1:16" x14ac:dyDescent="0.25">
      <c r="A37" s="7" t="s">
        <v>24</v>
      </c>
    </row>
    <row r="38" spans="1:16" x14ac:dyDescent="0.25">
      <c r="A38" s="7" t="s">
        <v>97</v>
      </c>
    </row>
    <row r="39" spans="1:16" x14ac:dyDescent="0.25">
      <c r="A39" s="7" t="s">
        <v>30</v>
      </c>
    </row>
  </sheetData>
  <sortState xmlns:xlrd2="http://schemas.microsoft.com/office/spreadsheetml/2017/richdata2" ref="J4:Q15">
    <sortCondition ref="K4:K15"/>
    <sortCondition descending="1" ref="J4:J15"/>
  </sortState>
  <conditionalFormatting sqref="O4:Q15">
    <cfRule type="cellIs" dxfId="0" priority="2" operator="greaterThan">
      <formula>2000</formula>
    </cfRule>
  </conditionalFormatting>
  <pageMargins left="1.1023622047244095" right="0.70866141732283472" top="1.7322834645669292" bottom="0.74803149606299213" header="0.31496062992125984" footer="0.31496062992125984"/>
  <pageSetup paperSize="9" scale="63" fitToHeight="0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F1499FD-8C0A-4F68-93F5-07D8FC09D8D5}">
            <xm:f>NOT(ISERROR(SEARCH("Elettronica",L4)))</xm:f>
            <xm:f>"Elettronica"</xm:f>
            <x14:dxf>
              <fill>
                <patternFill>
                  <bgColor theme="7" tint="0.39994506668294322"/>
                </patternFill>
              </fill>
            </x14:dxf>
          </x14:cfRule>
          <xm:sqref>L4:L15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6224-196E-4537-AC50-658CEC6BE11F}">
  <dimension ref="A1:E35"/>
  <sheetViews>
    <sheetView workbookViewId="0">
      <selection activeCell="D3" sqref="D3"/>
    </sheetView>
  </sheetViews>
  <sheetFormatPr defaultRowHeight="15" x14ac:dyDescent="0.25"/>
  <cols>
    <col min="2" max="2" width="115.140625" customWidth="1"/>
    <col min="4" max="4" width="45" customWidth="1"/>
  </cols>
  <sheetData>
    <row r="1" spans="1:5" x14ac:dyDescent="0.25">
      <c r="A1" t="s">
        <v>109</v>
      </c>
    </row>
    <row r="2" spans="1:5" ht="15.75" x14ac:dyDescent="0.25">
      <c r="A2" t="s">
        <v>110</v>
      </c>
      <c r="B2" s="29" t="s">
        <v>116</v>
      </c>
    </row>
    <row r="3" spans="1:5" x14ac:dyDescent="0.25">
      <c r="A3" t="s">
        <v>111</v>
      </c>
    </row>
    <row r="4" spans="1:5" ht="90" x14ac:dyDescent="0.25">
      <c r="B4" s="25" t="s">
        <v>99</v>
      </c>
      <c r="D4" s="43" t="s">
        <v>168</v>
      </c>
      <c r="E4" s="43" t="s">
        <v>169</v>
      </c>
    </row>
    <row r="5" spans="1:5" x14ac:dyDescent="0.25">
      <c r="B5" s="23" t="s">
        <v>106</v>
      </c>
      <c r="D5" s="27" t="s">
        <v>170</v>
      </c>
      <c r="E5" s="27">
        <v>100</v>
      </c>
    </row>
    <row r="6" spans="1:5" ht="14.45" customHeight="1" x14ac:dyDescent="0.25">
      <c r="B6" s="25" t="s">
        <v>100</v>
      </c>
      <c r="D6" s="27" t="s">
        <v>171</v>
      </c>
      <c r="E6" s="27">
        <v>200</v>
      </c>
    </row>
    <row r="7" spans="1:5" x14ac:dyDescent="0.25">
      <c r="B7" s="25" t="s">
        <v>107</v>
      </c>
      <c r="D7" s="27" t="s">
        <v>172</v>
      </c>
      <c r="E7" s="27">
        <v>140</v>
      </c>
    </row>
    <row r="8" spans="1:5" ht="30" x14ac:dyDescent="0.25">
      <c r="B8" s="25" t="s">
        <v>108</v>
      </c>
      <c r="D8" s="27" t="s">
        <v>172</v>
      </c>
      <c r="E8" s="27">
        <v>220</v>
      </c>
    </row>
    <row r="9" spans="1:5" x14ac:dyDescent="0.25">
      <c r="D9" s="27" t="s">
        <v>173</v>
      </c>
      <c r="E9" s="27">
        <v>14</v>
      </c>
    </row>
    <row r="10" spans="1:5" x14ac:dyDescent="0.25">
      <c r="D10" s="27" t="s">
        <v>174</v>
      </c>
      <c r="E10" s="27">
        <v>44</v>
      </c>
    </row>
    <row r="11" spans="1:5" ht="60" customHeight="1" x14ac:dyDescent="0.25">
      <c r="D11" s="27" t="s">
        <v>175</v>
      </c>
      <c r="E11" s="27">
        <v>552</v>
      </c>
    </row>
    <row r="12" spans="1:5" x14ac:dyDescent="0.25">
      <c r="D12" s="27" t="s">
        <v>175</v>
      </c>
      <c r="E12" s="27">
        <v>412</v>
      </c>
    </row>
    <row r="15" spans="1:5" x14ac:dyDescent="0.25">
      <c r="C15" s="43" t="s">
        <v>125</v>
      </c>
      <c r="D15" s="43" t="s">
        <v>115</v>
      </c>
    </row>
    <row r="16" spans="1:5" x14ac:dyDescent="0.25">
      <c r="C16" s="27" t="s">
        <v>118</v>
      </c>
      <c r="D16" s="27" t="s">
        <v>111</v>
      </c>
    </row>
    <row r="17" spans="2:4" x14ac:dyDescent="0.25">
      <c r="C17" s="27" t="s">
        <v>119</v>
      </c>
      <c r="D17" s="27" t="s">
        <v>111</v>
      </c>
    </row>
    <row r="18" spans="2:4" x14ac:dyDescent="0.25">
      <c r="C18" s="27" t="s">
        <v>120</v>
      </c>
      <c r="D18" s="27" t="s">
        <v>110</v>
      </c>
    </row>
    <row r="19" spans="2:4" x14ac:dyDescent="0.25">
      <c r="C19" s="27" t="s">
        <v>121</v>
      </c>
      <c r="D19" s="27" t="s">
        <v>109</v>
      </c>
    </row>
    <row r="20" spans="2:4" x14ac:dyDescent="0.25">
      <c r="C20" s="27" t="s">
        <v>124</v>
      </c>
      <c r="D20" s="27" t="s">
        <v>110</v>
      </c>
    </row>
    <row r="21" spans="2:4" x14ac:dyDescent="0.25">
      <c r="C21" s="27" t="s">
        <v>123</v>
      </c>
      <c r="D21" s="27" t="s">
        <v>109</v>
      </c>
    </row>
    <row r="22" spans="2:4" x14ac:dyDescent="0.25">
      <c r="C22" s="27" t="s">
        <v>122</v>
      </c>
      <c r="D22" s="27" t="s">
        <v>111</v>
      </c>
    </row>
    <row r="25" spans="2:4" x14ac:dyDescent="0.25">
      <c r="B25" s="26" t="s">
        <v>103</v>
      </c>
    </row>
    <row r="26" spans="2:4" x14ac:dyDescent="0.25">
      <c r="B26" s="26" t="s">
        <v>104</v>
      </c>
    </row>
    <row r="27" spans="2:4" ht="30" x14ac:dyDescent="0.25">
      <c r="B27" s="25" t="s">
        <v>117</v>
      </c>
    </row>
    <row r="28" spans="2:4" x14ac:dyDescent="0.25">
      <c r="B28" s="26" t="s">
        <v>112</v>
      </c>
    </row>
    <row r="29" spans="2:4" ht="30" x14ac:dyDescent="0.25">
      <c r="B29" s="26" t="s">
        <v>113</v>
      </c>
    </row>
    <row r="30" spans="2:4" x14ac:dyDescent="0.25">
      <c r="B30" s="25" t="s">
        <v>114</v>
      </c>
    </row>
    <row r="33" spans="2:2" x14ac:dyDescent="0.25">
      <c r="B33" s="28" t="s">
        <v>101</v>
      </c>
    </row>
    <row r="34" spans="2:2" ht="30" x14ac:dyDescent="0.25">
      <c r="B34" s="25" t="s">
        <v>102</v>
      </c>
    </row>
    <row r="35" spans="2:2" x14ac:dyDescent="0.25">
      <c r="B35" s="25" t="s">
        <v>105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CC5D2-B3AA-4CA8-ABFE-31AE579FB22E}">
  <dimension ref="B2:L61"/>
  <sheetViews>
    <sheetView topLeftCell="A50" workbookViewId="0">
      <selection activeCell="B65" sqref="B65"/>
    </sheetView>
  </sheetViews>
  <sheetFormatPr defaultRowHeight="15" x14ac:dyDescent="0.25"/>
  <cols>
    <col min="2" max="2" width="59.5703125" bestFit="1" customWidth="1"/>
    <col min="5" max="5" width="16" customWidth="1"/>
    <col min="6" max="6" width="15.5703125" customWidth="1"/>
  </cols>
  <sheetData>
    <row r="2" spans="2:8" ht="31.5" x14ac:dyDescent="0.5">
      <c r="B2" s="32" t="s">
        <v>129</v>
      </c>
    </row>
    <row r="5" spans="2:8" ht="18" x14ac:dyDescent="0.25">
      <c r="B5" s="30" t="s">
        <v>127</v>
      </c>
      <c r="C5" s="30"/>
      <c r="D5" s="31"/>
      <c r="E5" s="31"/>
      <c r="F5" s="31"/>
      <c r="G5" s="31"/>
      <c r="H5" s="31"/>
    </row>
    <row r="6" spans="2:8" ht="18" x14ac:dyDescent="0.25">
      <c r="B6" s="30" t="s">
        <v>128</v>
      </c>
      <c r="C6" s="30"/>
      <c r="D6" s="31"/>
      <c r="E6" s="31"/>
      <c r="F6" s="31"/>
      <c r="G6" s="31"/>
      <c r="H6" s="31"/>
    </row>
    <row r="10" spans="2:8" ht="18.75" x14ac:dyDescent="0.3">
      <c r="B10" s="34" t="s">
        <v>130</v>
      </c>
      <c r="C10" s="33"/>
      <c r="D10" s="33"/>
      <c r="E10" s="33"/>
      <c r="F10" s="33"/>
      <c r="G10" s="33"/>
      <c r="H10" s="33"/>
    </row>
    <row r="11" spans="2:8" ht="18.75" x14ac:dyDescent="0.3">
      <c r="B11" s="33" t="s">
        <v>131</v>
      </c>
      <c r="C11" s="33" t="s">
        <v>132</v>
      </c>
      <c r="D11" s="33"/>
      <c r="E11" s="33"/>
      <c r="F11" s="33"/>
      <c r="G11" s="33"/>
      <c r="H11" s="33"/>
    </row>
    <row r="12" spans="2:8" ht="18.75" x14ac:dyDescent="0.3">
      <c r="B12" s="33" t="s">
        <v>133</v>
      </c>
      <c r="C12" s="33" t="s">
        <v>134</v>
      </c>
      <c r="D12" s="33"/>
      <c r="E12" s="33"/>
      <c r="F12" s="33"/>
      <c r="G12" s="33"/>
      <c r="H12" s="33"/>
    </row>
    <row r="13" spans="2:8" ht="18.75" x14ac:dyDescent="0.3">
      <c r="B13" s="33" t="s">
        <v>135</v>
      </c>
      <c r="C13" s="33" t="s">
        <v>136</v>
      </c>
      <c r="D13" s="33"/>
      <c r="E13" s="33"/>
      <c r="F13" s="33"/>
      <c r="G13" s="33"/>
      <c r="H13" s="33"/>
    </row>
    <row r="14" spans="2:8" ht="18.75" x14ac:dyDescent="0.3">
      <c r="B14" s="33" t="s">
        <v>137</v>
      </c>
      <c r="C14" s="33" t="s">
        <v>138</v>
      </c>
      <c r="D14" s="33"/>
      <c r="E14" s="33"/>
      <c r="F14" s="33"/>
      <c r="G14" s="33"/>
      <c r="H14" s="33"/>
    </row>
    <row r="15" spans="2:8" ht="18.75" x14ac:dyDescent="0.3">
      <c r="B15" s="33" t="s">
        <v>139</v>
      </c>
      <c r="C15" s="33" t="s">
        <v>140</v>
      </c>
      <c r="D15" s="33"/>
      <c r="E15" s="33"/>
      <c r="F15" s="33"/>
      <c r="G15" s="33"/>
      <c r="H15" s="33"/>
    </row>
    <row r="16" spans="2:8" ht="18.75" x14ac:dyDescent="0.3">
      <c r="B16" s="33"/>
      <c r="C16" s="33" t="s">
        <v>141</v>
      </c>
      <c r="D16" s="33"/>
      <c r="E16" s="33"/>
      <c r="F16" s="33"/>
      <c r="G16" s="33"/>
      <c r="H16" s="33"/>
    </row>
    <row r="17" spans="2:12" ht="18.75" x14ac:dyDescent="0.3">
      <c r="B17" s="33" t="s">
        <v>142</v>
      </c>
      <c r="C17" s="33" t="s">
        <v>143</v>
      </c>
      <c r="D17" s="33"/>
      <c r="E17" s="33"/>
      <c r="F17" s="33"/>
      <c r="G17" s="33"/>
      <c r="H17" s="33"/>
    </row>
    <row r="25" spans="2:12" x14ac:dyDescent="0.25">
      <c r="C25" s="25"/>
    </row>
    <row r="30" spans="2:12" x14ac:dyDescent="0.25">
      <c r="J30" s="39"/>
      <c r="K30" s="39"/>
      <c r="L30" s="39"/>
    </row>
    <row r="31" spans="2:12" ht="45" x14ac:dyDescent="0.25">
      <c r="B31" s="36" t="s">
        <v>144</v>
      </c>
      <c r="C31" s="37" t="s">
        <v>145</v>
      </c>
      <c r="D31" s="36" t="s">
        <v>146</v>
      </c>
      <c r="J31" s="39"/>
      <c r="K31" s="40"/>
      <c r="L31" s="39"/>
    </row>
    <row r="32" spans="2:12" x14ac:dyDescent="0.25">
      <c r="B32" s="27" t="s">
        <v>147</v>
      </c>
      <c r="C32" s="27" t="s">
        <v>148</v>
      </c>
      <c r="D32" s="35">
        <v>5122</v>
      </c>
      <c r="J32" s="39"/>
      <c r="K32" s="39"/>
      <c r="L32" s="41"/>
    </row>
    <row r="33" spans="2:12" x14ac:dyDescent="0.25">
      <c r="B33" s="27" t="s">
        <v>149</v>
      </c>
      <c r="C33" s="27" t="s">
        <v>150</v>
      </c>
      <c r="D33" s="35">
        <v>450</v>
      </c>
      <c r="J33" s="39"/>
      <c r="K33" s="39"/>
      <c r="L33" s="41"/>
    </row>
    <row r="34" spans="2:12" x14ac:dyDescent="0.25">
      <c r="B34" s="27" t="s">
        <v>151</v>
      </c>
      <c r="C34" s="27" t="s">
        <v>152</v>
      </c>
      <c r="D34" s="35">
        <v>6328</v>
      </c>
      <c r="J34" s="39"/>
      <c r="K34" s="39"/>
      <c r="L34" s="41"/>
    </row>
    <row r="35" spans="2:12" x14ac:dyDescent="0.25">
      <c r="B35" s="27" t="s">
        <v>153</v>
      </c>
      <c r="C35" s="27" t="s">
        <v>150</v>
      </c>
      <c r="D35" s="35">
        <v>6544</v>
      </c>
    </row>
    <row r="38" spans="2:12" x14ac:dyDescent="0.25">
      <c r="B38" s="38" t="s">
        <v>154</v>
      </c>
      <c r="E38" s="42" t="s">
        <v>144</v>
      </c>
      <c r="F38" s="42" t="s">
        <v>145</v>
      </c>
      <c r="G38" s="42" t="s">
        <v>146</v>
      </c>
    </row>
    <row r="39" spans="2:12" x14ac:dyDescent="0.25">
      <c r="F39" t="str">
        <f>"=Giorgi"</f>
        <v>=Giorgi</v>
      </c>
    </row>
    <row r="40" spans="2:12" x14ac:dyDescent="0.25">
      <c r="F40" t="str">
        <f>"=Barbariol"</f>
        <v>=Barbariol</v>
      </c>
    </row>
    <row r="43" spans="2:12" x14ac:dyDescent="0.25">
      <c r="B43" s="38" t="s">
        <v>155</v>
      </c>
      <c r="E43" s="42" t="s">
        <v>144</v>
      </c>
      <c r="F43" s="42" t="s">
        <v>145</v>
      </c>
      <c r="G43" s="42" t="s">
        <v>146</v>
      </c>
    </row>
    <row r="44" spans="2:12" x14ac:dyDescent="0.25">
      <c r="E44" t="str">
        <f>"=Prodotti agricoli"</f>
        <v>=Prodotti agricoli</v>
      </c>
      <c r="G44" t="s">
        <v>156</v>
      </c>
    </row>
    <row r="47" spans="2:12" x14ac:dyDescent="0.25">
      <c r="B47" s="38" t="s">
        <v>157</v>
      </c>
      <c r="E47" s="42" t="s">
        <v>144</v>
      </c>
      <c r="F47" s="42" t="s">
        <v>145</v>
      </c>
      <c r="G47" s="42" t="s">
        <v>146</v>
      </c>
    </row>
    <row r="48" spans="2:12" x14ac:dyDescent="0.25">
      <c r="E48" t="str">
        <f>"=Prodotti agricoli"</f>
        <v>=Prodotti agricoli</v>
      </c>
    </row>
    <row r="49" spans="2:8" x14ac:dyDescent="0.25">
      <c r="F49" t="str">
        <f>"=Barbariol"</f>
        <v>=Barbariol</v>
      </c>
    </row>
    <row r="51" spans="2:8" x14ac:dyDescent="0.25">
      <c r="B51" s="38" t="s">
        <v>158</v>
      </c>
      <c r="E51" s="42" t="s">
        <v>144</v>
      </c>
      <c r="F51" s="42" t="s">
        <v>145</v>
      </c>
      <c r="G51" s="42" t="s">
        <v>146</v>
      </c>
      <c r="H51" s="42" t="s">
        <v>146</v>
      </c>
    </row>
    <row r="52" spans="2:8" x14ac:dyDescent="0.25">
      <c r="G52" t="s">
        <v>159</v>
      </c>
      <c r="H52" t="s">
        <v>160</v>
      </c>
    </row>
    <row r="53" spans="2:8" x14ac:dyDescent="0.25">
      <c r="G53" t="s">
        <v>161</v>
      </c>
    </row>
    <row r="55" spans="2:8" x14ac:dyDescent="0.25">
      <c r="B55" s="38" t="s">
        <v>162</v>
      </c>
    </row>
    <row r="56" spans="2:8" x14ac:dyDescent="0.25">
      <c r="E56" s="42" t="s">
        <v>144</v>
      </c>
      <c r="F56" s="42" t="s">
        <v>145</v>
      </c>
      <c r="G56" s="42" t="s">
        <v>146</v>
      </c>
    </row>
    <row r="57" spans="2:8" x14ac:dyDescent="0.25">
      <c r="F57" t="str">
        <f>"=Giorgi"</f>
        <v>=Giorgi</v>
      </c>
      <c r="G57" t="s">
        <v>163</v>
      </c>
    </row>
    <row r="58" spans="2:8" x14ac:dyDescent="0.25">
      <c r="F58" t="str">
        <f>"=Barbariol"</f>
        <v>=Barbariol</v>
      </c>
      <c r="G58" t="s">
        <v>164</v>
      </c>
    </row>
    <row r="60" spans="2:8" x14ac:dyDescent="0.25">
      <c r="B60" t="s">
        <v>165</v>
      </c>
      <c r="E60" s="42" t="s">
        <v>144</v>
      </c>
      <c r="F60" s="42" t="s">
        <v>145</v>
      </c>
      <c r="G60" s="42" t="s">
        <v>146</v>
      </c>
    </row>
    <row r="61" spans="2:8" x14ac:dyDescent="0.25">
      <c r="F61" t="str">
        <f>"=?a*"</f>
        <v>=?a*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46E7B-F33A-45FA-8DF3-BC56A0366D27}">
  <dimension ref="A1:N53"/>
  <sheetViews>
    <sheetView topLeftCell="A26" workbookViewId="0">
      <selection activeCell="L48" sqref="L48"/>
    </sheetView>
  </sheetViews>
  <sheetFormatPr defaultRowHeight="15" x14ac:dyDescent="0.25"/>
  <cols>
    <col min="1" max="1" width="11.42578125" bestFit="1" customWidth="1"/>
    <col min="14" max="14" width="10.7109375" customWidth="1"/>
  </cols>
  <sheetData>
    <row r="1" spans="1:14" ht="15.75" thickBot="1" x14ac:dyDescent="0.3"/>
    <row r="2" spans="1:14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x14ac:dyDescent="0.25">
      <c r="A3" s="14" t="s">
        <v>37</v>
      </c>
      <c r="B3" t="s">
        <v>38</v>
      </c>
      <c r="C3" t="s">
        <v>39</v>
      </c>
      <c r="D3" t="s">
        <v>40</v>
      </c>
      <c r="N3" s="15"/>
    </row>
    <row r="4" spans="1:14" x14ac:dyDescent="0.25">
      <c r="A4" s="14" t="s">
        <v>33</v>
      </c>
      <c r="B4">
        <v>25</v>
      </c>
      <c r="C4">
        <v>30</v>
      </c>
      <c r="D4">
        <v>28</v>
      </c>
      <c r="N4" s="15"/>
    </row>
    <row r="5" spans="1:14" x14ac:dyDescent="0.25">
      <c r="A5" s="14" t="s">
        <v>34</v>
      </c>
      <c r="B5">
        <v>18</v>
      </c>
      <c r="C5">
        <v>20</v>
      </c>
      <c r="D5">
        <v>22</v>
      </c>
      <c r="N5" s="15"/>
    </row>
    <row r="6" spans="1:14" x14ac:dyDescent="0.25">
      <c r="A6" s="14" t="s">
        <v>35</v>
      </c>
      <c r="B6">
        <v>30</v>
      </c>
      <c r="C6">
        <v>29</v>
      </c>
      <c r="D6">
        <v>31</v>
      </c>
      <c r="N6" s="15"/>
    </row>
    <row r="7" spans="1:14" x14ac:dyDescent="0.25">
      <c r="A7" s="14" t="s">
        <v>36</v>
      </c>
      <c r="B7">
        <v>15</v>
      </c>
      <c r="C7">
        <v>14</v>
      </c>
      <c r="D7">
        <v>16</v>
      </c>
      <c r="N7" s="15"/>
    </row>
    <row r="8" spans="1:14" x14ac:dyDescent="0.25">
      <c r="A8" s="14"/>
      <c r="N8" s="15"/>
    </row>
    <row r="9" spans="1:14" x14ac:dyDescent="0.25">
      <c r="A9" s="14"/>
      <c r="N9" s="15"/>
    </row>
    <row r="10" spans="1:14" x14ac:dyDescent="0.25">
      <c r="A10" s="16" t="s">
        <v>41</v>
      </c>
      <c r="N10" s="15"/>
    </row>
    <row r="11" spans="1:14" x14ac:dyDescent="0.25">
      <c r="A11" s="16" t="s">
        <v>42</v>
      </c>
      <c r="N11" s="15"/>
    </row>
    <row r="12" spans="1:14" x14ac:dyDescent="0.25">
      <c r="A12" s="14"/>
      <c r="N12" s="15"/>
    </row>
    <row r="13" spans="1:14" ht="18" x14ac:dyDescent="0.25">
      <c r="A13" s="17" t="s">
        <v>43</v>
      </c>
      <c r="F13" t="s">
        <v>80</v>
      </c>
      <c r="N13" s="15"/>
    </row>
    <row r="14" spans="1:14" x14ac:dyDescent="0.25">
      <c r="A14" s="16"/>
      <c r="N14" s="15"/>
    </row>
    <row r="15" spans="1:14" x14ac:dyDescent="0.25">
      <c r="A15" s="16" t="s">
        <v>46</v>
      </c>
      <c r="N15" s="15"/>
    </row>
    <row r="16" spans="1:14" x14ac:dyDescent="0.25">
      <c r="A16" s="16" t="s">
        <v>45</v>
      </c>
      <c r="N16" s="15"/>
    </row>
    <row r="17" spans="1:14" x14ac:dyDescent="0.25">
      <c r="A17" s="16" t="s">
        <v>44</v>
      </c>
      <c r="N17" s="15"/>
    </row>
    <row r="18" spans="1:14" x14ac:dyDescent="0.25">
      <c r="A18" s="14"/>
      <c r="N18" s="15"/>
    </row>
    <row r="19" spans="1:14" ht="24" thickBot="1" x14ac:dyDescent="0.4">
      <c r="A19" s="21" t="s">
        <v>47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</row>
    <row r="20" spans="1:14" ht="15.75" thickBot="1" x14ac:dyDescent="0.3"/>
    <row r="21" spans="1:14" x14ac:dyDescent="0.25">
      <c r="A21" s="11" t="s">
        <v>37</v>
      </c>
      <c r="B21" s="12" t="s">
        <v>49</v>
      </c>
      <c r="C21" s="12" t="s">
        <v>49</v>
      </c>
      <c r="D21" s="12" t="s">
        <v>49</v>
      </c>
      <c r="E21" s="12"/>
      <c r="F21" s="12"/>
      <c r="G21" s="12"/>
      <c r="H21" s="12"/>
      <c r="I21" s="12"/>
      <c r="J21" s="12"/>
      <c r="K21" s="12"/>
      <c r="L21" s="12"/>
      <c r="M21" s="12"/>
      <c r="N21" s="13"/>
    </row>
    <row r="22" spans="1:14" x14ac:dyDescent="0.25">
      <c r="A22" s="14" t="s">
        <v>48</v>
      </c>
      <c r="B22">
        <v>8</v>
      </c>
      <c r="C22">
        <v>7</v>
      </c>
      <c r="D22">
        <v>9</v>
      </c>
      <c r="N22" s="15"/>
    </row>
    <row r="23" spans="1:14" x14ac:dyDescent="0.25">
      <c r="A23" s="14" t="s">
        <v>34</v>
      </c>
      <c r="B23">
        <v>6</v>
      </c>
      <c r="C23">
        <v>5</v>
      </c>
      <c r="D23">
        <v>7</v>
      </c>
      <c r="N23" s="15"/>
    </row>
    <row r="24" spans="1:14" x14ac:dyDescent="0.25">
      <c r="A24" s="14" t="s">
        <v>35</v>
      </c>
      <c r="B24">
        <v>9</v>
      </c>
      <c r="C24">
        <v>8</v>
      </c>
      <c r="D24">
        <v>10</v>
      </c>
      <c r="N24" s="15"/>
    </row>
    <row r="25" spans="1:14" x14ac:dyDescent="0.25">
      <c r="A25" s="14" t="s">
        <v>36</v>
      </c>
      <c r="B25">
        <v>7</v>
      </c>
      <c r="C25">
        <v>6</v>
      </c>
      <c r="D25">
        <v>5</v>
      </c>
      <c r="N25" s="15"/>
    </row>
    <row r="26" spans="1:14" x14ac:dyDescent="0.25">
      <c r="A26" s="14"/>
      <c r="N26" s="15"/>
    </row>
    <row r="27" spans="1:14" ht="18" x14ac:dyDescent="0.25">
      <c r="A27" s="17" t="s">
        <v>43</v>
      </c>
      <c r="N27" s="15"/>
    </row>
    <row r="28" spans="1:14" x14ac:dyDescent="0.25">
      <c r="A28" s="14"/>
      <c r="N28" s="15"/>
    </row>
    <row r="29" spans="1:14" x14ac:dyDescent="0.25">
      <c r="A29" s="14" t="s">
        <v>50</v>
      </c>
      <c r="H29" t="s">
        <v>79</v>
      </c>
      <c r="N29" s="15"/>
    </row>
    <row r="30" spans="1:14" x14ac:dyDescent="0.25">
      <c r="A30" s="14" t="s">
        <v>52</v>
      </c>
      <c r="N30" s="15"/>
    </row>
    <row r="31" spans="1:14" x14ac:dyDescent="0.25">
      <c r="A31" s="14" t="s">
        <v>51</v>
      </c>
      <c r="N31" s="15"/>
    </row>
    <row r="32" spans="1:14" x14ac:dyDescent="0.25">
      <c r="A32" s="14"/>
      <c r="N32" s="15"/>
    </row>
    <row r="33" spans="1:14" ht="21" x14ac:dyDescent="0.35">
      <c r="A33" s="22" t="s">
        <v>53</v>
      </c>
      <c r="N33" s="15"/>
    </row>
    <row r="34" spans="1:14" ht="15.75" thickBot="1" x14ac:dyDescent="0.3">
      <c r="A34" s="20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9"/>
    </row>
    <row r="36" spans="1:14" ht="15.75" thickBot="1" x14ac:dyDescent="0.3"/>
    <row r="37" spans="1:14" x14ac:dyDescent="0.25">
      <c r="A37" s="11" t="s">
        <v>37</v>
      </c>
      <c r="B37" s="12" t="s">
        <v>54</v>
      </c>
      <c r="C37" s="12" t="s">
        <v>55</v>
      </c>
      <c r="D37" s="12" t="s">
        <v>56</v>
      </c>
      <c r="E37" s="12"/>
      <c r="F37" s="12" t="s">
        <v>59</v>
      </c>
      <c r="G37" s="12" t="s">
        <v>58</v>
      </c>
      <c r="H37" s="12" t="s">
        <v>61</v>
      </c>
      <c r="I37" s="12" t="s">
        <v>60</v>
      </c>
      <c r="J37" s="12" t="s">
        <v>62</v>
      </c>
      <c r="K37" s="12" t="s">
        <v>63</v>
      </c>
      <c r="L37" s="12"/>
      <c r="M37" s="12"/>
      <c r="N37" s="13"/>
    </row>
    <row r="38" spans="1:14" x14ac:dyDescent="0.25">
      <c r="A38" s="14" t="s">
        <v>72</v>
      </c>
      <c r="B38" t="s">
        <v>57</v>
      </c>
      <c r="C38" t="s">
        <v>57</v>
      </c>
      <c r="D38" t="s">
        <v>57</v>
      </c>
      <c r="N38" s="15"/>
    </row>
    <row r="39" spans="1:14" x14ac:dyDescent="0.25">
      <c r="A39" s="14" t="s">
        <v>73</v>
      </c>
      <c r="D39" t="s">
        <v>57</v>
      </c>
      <c r="N39" s="15"/>
    </row>
    <row r="40" spans="1:14" x14ac:dyDescent="0.25">
      <c r="A40" s="14" t="s">
        <v>74</v>
      </c>
      <c r="C40" t="s">
        <v>57</v>
      </c>
      <c r="N40" s="15"/>
    </row>
    <row r="41" spans="1:14" x14ac:dyDescent="0.25">
      <c r="A41" s="14" t="s">
        <v>75</v>
      </c>
      <c r="B41" t="s">
        <v>57</v>
      </c>
      <c r="N41" s="15"/>
    </row>
    <row r="42" spans="1:14" x14ac:dyDescent="0.25">
      <c r="A42" s="14" t="s">
        <v>76</v>
      </c>
      <c r="B42" t="s">
        <v>57</v>
      </c>
      <c r="C42" t="s">
        <v>57</v>
      </c>
      <c r="N42" s="15"/>
    </row>
    <row r="43" spans="1:14" x14ac:dyDescent="0.25">
      <c r="A43" s="14" t="s">
        <v>77</v>
      </c>
      <c r="C43" t="s">
        <v>57</v>
      </c>
      <c r="D43" t="s">
        <v>57</v>
      </c>
      <c r="N43" s="15"/>
    </row>
    <row r="44" spans="1:14" x14ac:dyDescent="0.25">
      <c r="A44" s="14" t="s">
        <v>78</v>
      </c>
      <c r="B44" t="s">
        <v>57</v>
      </c>
      <c r="D44" t="s">
        <v>57</v>
      </c>
      <c r="N44" s="15"/>
    </row>
    <row r="45" spans="1:14" x14ac:dyDescent="0.25">
      <c r="A45" s="14" t="s">
        <v>64</v>
      </c>
      <c r="B45" t="s">
        <v>57</v>
      </c>
      <c r="C45" t="s">
        <v>57</v>
      </c>
      <c r="D45" t="s">
        <v>57</v>
      </c>
      <c r="N45" s="15"/>
    </row>
    <row r="46" spans="1:14" x14ac:dyDescent="0.25">
      <c r="A46" s="14" t="s">
        <v>65</v>
      </c>
      <c r="D46" t="s">
        <v>57</v>
      </c>
      <c r="N46" s="15"/>
    </row>
    <row r="47" spans="1:14" x14ac:dyDescent="0.25">
      <c r="A47" s="14" t="s">
        <v>66</v>
      </c>
      <c r="C47" t="s">
        <v>57</v>
      </c>
      <c r="N47" s="15"/>
    </row>
    <row r="48" spans="1:14" x14ac:dyDescent="0.25">
      <c r="A48" s="14" t="s">
        <v>67</v>
      </c>
      <c r="B48" t="s">
        <v>57</v>
      </c>
      <c r="N48" s="15"/>
    </row>
    <row r="49" spans="1:14" x14ac:dyDescent="0.25">
      <c r="A49" s="14" t="s">
        <v>68</v>
      </c>
      <c r="B49" t="s">
        <v>57</v>
      </c>
      <c r="C49" t="s">
        <v>57</v>
      </c>
      <c r="N49" s="15"/>
    </row>
    <row r="50" spans="1:14" x14ac:dyDescent="0.25">
      <c r="A50" s="14" t="s">
        <v>69</v>
      </c>
      <c r="C50" t="s">
        <v>57</v>
      </c>
      <c r="D50" t="s">
        <v>57</v>
      </c>
      <c r="F50" s="23" t="s">
        <v>82</v>
      </c>
      <c r="N50" s="15"/>
    </row>
    <row r="51" spans="1:14" x14ac:dyDescent="0.25">
      <c r="A51" s="14" t="s">
        <v>70</v>
      </c>
      <c r="B51" t="s">
        <v>57</v>
      </c>
      <c r="D51" t="s">
        <v>57</v>
      </c>
      <c r="F51" s="23" t="s">
        <v>71</v>
      </c>
      <c r="N51" s="15"/>
    </row>
    <row r="52" spans="1:14" x14ac:dyDescent="0.25">
      <c r="A52" s="24" t="s">
        <v>81</v>
      </c>
      <c r="N52" s="15"/>
    </row>
    <row r="53" spans="1:14" ht="15.75" thickBot="1" x14ac:dyDescent="0.3">
      <c r="A53" s="20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2</vt:i4>
      </vt:variant>
    </vt:vector>
  </HeadingPairs>
  <TitlesOfParts>
    <vt:vector size="11" baseType="lpstr">
      <vt:lpstr>inizio</vt:lpstr>
      <vt:lpstr>PIVOT1</vt:lpstr>
      <vt:lpstr>PIVOT2</vt:lpstr>
      <vt:lpstr>PIVOT3</vt:lpstr>
      <vt:lpstr>STATISTICHE</vt:lpstr>
      <vt:lpstr>riepilogo</vt:lpstr>
      <vt:lpstr>ordinamento</vt:lpstr>
      <vt:lpstr>filtro-avanzato</vt:lpstr>
      <vt:lpstr>se-complesso</vt:lpstr>
      <vt:lpstr>'filtro-avanzato'!Criteri</vt:lpstr>
      <vt:lpstr>'filtro-avanzato'!Estrai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Petroni</dc:creator>
  <cp:lastModifiedBy>Elena Boldrini</cp:lastModifiedBy>
  <cp:lastPrinted>2024-11-05T10:27:26Z</cp:lastPrinted>
  <dcterms:created xsi:type="dcterms:W3CDTF">2024-05-23T20:32:58Z</dcterms:created>
  <dcterms:modified xsi:type="dcterms:W3CDTF">2024-11-05T13:21:20Z</dcterms:modified>
</cp:coreProperties>
</file>